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Izvršenje Programa uz proračun za 2023\Doneseno na vijeću\"/>
    </mc:Choice>
  </mc:AlternateContent>
  <xr:revisionPtr revIDLastSave="0" documentId="13_ncr:1_{59228D87-FC82-4DB7-A244-7B7540EF9E6D}" xr6:coauthVersionLast="47" xr6:coauthVersionMax="47" xr10:uidLastSave="{00000000-0000-0000-0000-000000000000}"/>
  <bookViews>
    <workbookView xWindow="-120" yWindow="-120" windowWidth="29040" windowHeight="15840" xr2:uid="{F0FCFBC7-AEF3-4F17-8447-D6BF33B77B42}"/>
  </bookViews>
  <sheets>
    <sheet name="Program građenja kom inf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5" i="1" l="1"/>
  <c r="L58" i="1"/>
  <c r="L38" i="1"/>
  <c r="L24" i="1"/>
  <c r="L98" i="1"/>
  <c r="L101" i="1"/>
  <c r="L97" i="1" s="1"/>
  <c r="L102" i="1"/>
  <c r="L94" i="1"/>
  <c r="L84" i="1"/>
  <c r="L87" i="1"/>
  <c r="L88" i="1"/>
  <c r="L83" i="1" s="1"/>
  <c r="L77" i="1"/>
  <c r="L80" i="1"/>
  <c r="L81" i="1"/>
  <c r="L68" i="1"/>
  <c r="L59" i="1"/>
  <c r="L63" i="1"/>
  <c r="L62" i="1"/>
  <c r="L31" i="1"/>
  <c r="L25" i="1"/>
  <c r="L40" i="1"/>
  <c r="K25" i="1"/>
  <c r="K24" i="1" s="1"/>
  <c r="K31" i="1"/>
  <c r="K40" i="1"/>
  <c r="K46" i="1"/>
  <c r="L46" i="1"/>
  <c r="K52" i="1"/>
  <c r="L52" i="1"/>
  <c r="K59" i="1"/>
  <c r="K65" i="1"/>
  <c r="L65" i="1"/>
  <c r="K71" i="1"/>
  <c r="L71" i="1"/>
  <c r="K77" i="1"/>
  <c r="K84" i="1"/>
  <c r="K83" i="1" s="1"/>
  <c r="K91" i="1"/>
  <c r="K90" i="1" s="1"/>
  <c r="L91" i="1"/>
  <c r="L90" i="1" s="1"/>
  <c r="K98" i="1"/>
  <c r="K97" i="1" s="1"/>
  <c r="D77" i="1"/>
  <c r="E77" i="1"/>
  <c r="F77" i="1"/>
  <c r="G77" i="1"/>
  <c r="H77" i="1"/>
  <c r="I77" i="1"/>
  <c r="J77" i="1"/>
  <c r="D71" i="1"/>
  <c r="E71" i="1"/>
  <c r="F71" i="1"/>
  <c r="G71" i="1"/>
  <c r="H71" i="1"/>
  <c r="I71" i="1"/>
  <c r="J71" i="1"/>
  <c r="D65" i="1"/>
  <c r="E65" i="1"/>
  <c r="F65" i="1"/>
  <c r="G65" i="1"/>
  <c r="H65" i="1"/>
  <c r="I65" i="1"/>
  <c r="J65" i="1"/>
  <c r="D59" i="1"/>
  <c r="D58" i="1" s="1"/>
  <c r="E59" i="1"/>
  <c r="F59" i="1"/>
  <c r="G59" i="1"/>
  <c r="H59" i="1"/>
  <c r="H58" i="1" s="1"/>
  <c r="I59" i="1"/>
  <c r="I58" i="1" s="1"/>
  <c r="J59" i="1"/>
  <c r="J58" i="1" s="1"/>
  <c r="D52" i="1"/>
  <c r="E52" i="1"/>
  <c r="F52" i="1"/>
  <c r="G52" i="1"/>
  <c r="H52" i="1"/>
  <c r="I52" i="1"/>
  <c r="J52" i="1"/>
  <c r="D46" i="1"/>
  <c r="E46" i="1"/>
  <c r="F46" i="1"/>
  <c r="G46" i="1"/>
  <c r="H46" i="1"/>
  <c r="I46" i="1"/>
  <c r="J46" i="1"/>
  <c r="D40" i="1"/>
  <c r="D39" i="1" s="1"/>
  <c r="E40" i="1"/>
  <c r="F40" i="1"/>
  <c r="F39" i="1" s="1"/>
  <c r="G40" i="1"/>
  <c r="G39" i="1" s="1"/>
  <c r="H40" i="1"/>
  <c r="I40" i="1"/>
  <c r="J40" i="1"/>
  <c r="J39" i="1" s="1"/>
  <c r="D25" i="1"/>
  <c r="E25" i="1"/>
  <c r="F25" i="1"/>
  <c r="G25" i="1"/>
  <c r="H25" i="1"/>
  <c r="I25" i="1"/>
  <c r="J25" i="1"/>
  <c r="D31" i="1"/>
  <c r="E31" i="1"/>
  <c r="F31" i="1"/>
  <c r="G31" i="1"/>
  <c r="H31" i="1"/>
  <c r="I31" i="1"/>
  <c r="J31" i="1"/>
  <c r="C70" i="1"/>
  <c r="C69" i="1"/>
  <c r="C68" i="1"/>
  <c r="C67" i="1"/>
  <c r="C66" i="1"/>
  <c r="C65" i="1" s="1"/>
  <c r="K58" i="1" l="1"/>
  <c r="L39" i="1"/>
  <c r="K39" i="1"/>
  <c r="J24" i="1"/>
  <c r="D24" i="1"/>
  <c r="E39" i="1"/>
  <c r="H24" i="1"/>
  <c r="G58" i="1"/>
  <c r="H39" i="1"/>
  <c r="F58" i="1"/>
  <c r="F24" i="1"/>
  <c r="I39" i="1"/>
  <c r="I38" i="1" s="1"/>
  <c r="I105" i="1" s="1"/>
  <c r="E58" i="1"/>
  <c r="E24" i="1"/>
  <c r="I24" i="1"/>
  <c r="G24" i="1"/>
  <c r="C103" i="1"/>
  <c r="C102" i="1"/>
  <c r="C101" i="1"/>
  <c r="C100" i="1"/>
  <c r="C99" i="1"/>
  <c r="J98" i="1"/>
  <c r="J97" i="1" s="1"/>
  <c r="I98" i="1"/>
  <c r="I97" i="1" s="1"/>
  <c r="H98" i="1"/>
  <c r="H97" i="1" s="1"/>
  <c r="G98" i="1"/>
  <c r="G97" i="1" s="1"/>
  <c r="F98" i="1"/>
  <c r="F97" i="1" s="1"/>
  <c r="E98" i="1"/>
  <c r="E97" i="1" s="1"/>
  <c r="D98" i="1"/>
  <c r="D97" i="1" s="1"/>
  <c r="C94" i="1"/>
  <c r="C96" i="1"/>
  <c r="C95" i="1"/>
  <c r="C93" i="1"/>
  <c r="C92" i="1"/>
  <c r="J91" i="1"/>
  <c r="J90" i="1" s="1"/>
  <c r="I91" i="1"/>
  <c r="I90" i="1" s="1"/>
  <c r="H91" i="1"/>
  <c r="H90" i="1" s="1"/>
  <c r="G91" i="1"/>
  <c r="G90" i="1" s="1"/>
  <c r="F91" i="1"/>
  <c r="F90" i="1" s="1"/>
  <c r="E91" i="1"/>
  <c r="E90" i="1" s="1"/>
  <c r="D91" i="1"/>
  <c r="D90" i="1" s="1"/>
  <c r="C79" i="1"/>
  <c r="C80" i="1"/>
  <c r="C81" i="1"/>
  <c r="C82" i="1"/>
  <c r="C78" i="1"/>
  <c r="C57" i="1"/>
  <c r="C56" i="1"/>
  <c r="C55" i="1"/>
  <c r="C54" i="1"/>
  <c r="C53" i="1"/>
  <c r="C48" i="1"/>
  <c r="C49" i="1"/>
  <c r="C50" i="1"/>
  <c r="C51" i="1"/>
  <c r="C47" i="1"/>
  <c r="C89" i="1"/>
  <c r="C88" i="1"/>
  <c r="C87" i="1"/>
  <c r="C86" i="1"/>
  <c r="C85" i="1"/>
  <c r="J84" i="1"/>
  <c r="J83" i="1" s="1"/>
  <c r="I84" i="1"/>
  <c r="I83" i="1" s="1"/>
  <c r="H84" i="1"/>
  <c r="H83" i="1" s="1"/>
  <c r="G84" i="1"/>
  <c r="G83" i="1" s="1"/>
  <c r="F84" i="1"/>
  <c r="F83" i="1" s="1"/>
  <c r="F38" i="1" s="1"/>
  <c r="F105" i="1" s="1"/>
  <c r="E84" i="1"/>
  <c r="E83" i="1" s="1"/>
  <c r="D84" i="1"/>
  <c r="D83" i="1" s="1"/>
  <c r="C34" i="1"/>
  <c r="C36" i="1"/>
  <c r="C35" i="1"/>
  <c r="C33" i="1"/>
  <c r="C32" i="1"/>
  <c r="C73" i="1"/>
  <c r="C74" i="1"/>
  <c r="C75" i="1"/>
  <c r="C76" i="1"/>
  <c r="C72" i="1"/>
  <c r="C27" i="1"/>
  <c r="C28" i="1"/>
  <c r="C29" i="1"/>
  <c r="C30" i="1"/>
  <c r="C26" i="1"/>
  <c r="C61" i="1"/>
  <c r="C62" i="1"/>
  <c r="C63" i="1"/>
  <c r="C64" i="1"/>
  <c r="C60" i="1"/>
  <c r="C42" i="1"/>
  <c r="C43" i="1"/>
  <c r="C44" i="1"/>
  <c r="C45" i="1"/>
  <c r="C41" i="1"/>
  <c r="K38" i="1" l="1"/>
  <c r="K105" i="1" s="1"/>
  <c r="D38" i="1"/>
  <c r="D105" i="1" s="1"/>
  <c r="J38" i="1"/>
  <c r="J105" i="1" s="1"/>
  <c r="C46" i="1"/>
  <c r="G38" i="1"/>
  <c r="G105" i="1" s="1"/>
  <c r="E38" i="1"/>
  <c r="E105" i="1" s="1"/>
  <c r="H38" i="1"/>
  <c r="H105" i="1" s="1"/>
  <c r="C71" i="1"/>
  <c r="C59" i="1"/>
  <c r="C77" i="1"/>
  <c r="C40" i="1"/>
  <c r="C52" i="1"/>
  <c r="C31" i="1"/>
  <c r="C25" i="1"/>
  <c r="C98" i="1"/>
  <c r="C97" i="1" s="1"/>
  <c r="C91" i="1"/>
  <c r="C90" i="1" s="1"/>
  <c r="C84" i="1"/>
  <c r="C83" i="1" s="1"/>
  <c r="C58" i="1" l="1"/>
  <c r="C39" i="1"/>
  <c r="C38" i="1" s="1"/>
  <c r="C24" i="1"/>
  <c r="C105" i="1" l="1"/>
</calcChain>
</file>

<file path=xl/sharedStrings.xml><?xml version="1.0" encoding="utf-8"?>
<sst xmlns="http://schemas.openxmlformats.org/spreadsheetml/2006/main" count="133" uniqueCount="78">
  <si>
    <t>REPUBLIKA HRVATSKA</t>
  </si>
  <si>
    <t>KRAPINSKO – ZAGORSKA ŽUPANIJA</t>
  </si>
  <si>
    <t>GRAD ZLATAR</t>
  </si>
  <si>
    <t>GRADSKO VIJEĆE</t>
  </si>
  <si>
    <t>Članak 1.</t>
  </si>
  <si>
    <t xml:space="preserve">Red. br. </t>
  </si>
  <si>
    <t>Naziv projekta / Vrsta troškova</t>
  </si>
  <si>
    <t>Građevine komunalne infrastrukture koje će se graditi radi uređenja neuređenih dijelova građevinskog područja</t>
  </si>
  <si>
    <t xml:space="preserve">1. </t>
  </si>
  <si>
    <t>Projektiranje</t>
  </si>
  <si>
    <t>Građenje</t>
  </si>
  <si>
    <t>Stručni nadzor građenja</t>
  </si>
  <si>
    <t>Vođenje projekta građenja</t>
  </si>
  <si>
    <t>Revizija</t>
  </si>
  <si>
    <t>2.</t>
  </si>
  <si>
    <t>Građevine komunalne infrastrukture koje će se graditiu u uređenim dijelovima građevinskog područja</t>
  </si>
  <si>
    <t>Građevine komunalne infrastrukture koje će se graditi izvan građevinskog područja</t>
  </si>
  <si>
    <t>3.</t>
  </si>
  <si>
    <t xml:space="preserve">2.1.  </t>
  </si>
  <si>
    <t xml:space="preserve">4. </t>
  </si>
  <si>
    <t>Postojeće građevine komunalne infrastrukture koje će se rekonstruirati i način rekonstrukcije</t>
  </si>
  <si>
    <t>Asfaltiranje NC</t>
  </si>
  <si>
    <t>Uređenje nogostupa</t>
  </si>
  <si>
    <t xml:space="preserve">4.1.  </t>
  </si>
  <si>
    <t>4.1.1.</t>
  </si>
  <si>
    <t>4.1.2.</t>
  </si>
  <si>
    <t>4.1.3.</t>
  </si>
  <si>
    <t xml:space="preserve">4.2.  </t>
  </si>
  <si>
    <t>4.2.1.</t>
  </si>
  <si>
    <t>4.2.2.</t>
  </si>
  <si>
    <t xml:space="preserve">Izgradnja i sanacija mostova </t>
  </si>
  <si>
    <t>Izgradnja šumske ceste Jakopići - Črne mlake</t>
  </si>
  <si>
    <t>Uređenje zelene tržnice u Zlataru</t>
  </si>
  <si>
    <t>PREDSJEDNICA</t>
  </si>
  <si>
    <t>Danijela Findak</t>
  </si>
  <si>
    <t>Komunana naknada (EUR)</t>
  </si>
  <si>
    <t>Komunalni doprnos (EUR)</t>
  </si>
  <si>
    <t>Procjena troškova (EUR)</t>
  </si>
  <si>
    <t>Naknada za koncesiju (EUR)</t>
  </si>
  <si>
    <t>Proračun Grada Zlatara (EUR)</t>
  </si>
  <si>
    <t>Fondovi EU (EUR)</t>
  </si>
  <si>
    <t>Dnacije (EUR)</t>
  </si>
  <si>
    <t>Ugovori, naknade i drugi izvori propisani posebnim zakonom (EUR)</t>
  </si>
  <si>
    <t xml:space="preserve">Kupnja zemljišta </t>
  </si>
  <si>
    <t>Dječja igrališta i vježbališta</t>
  </si>
  <si>
    <t xml:space="preserve">2.2.  </t>
  </si>
  <si>
    <t>Uređenje parkirališta na području Grada</t>
  </si>
  <si>
    <t xml:space="preserve">4.3.  </t>
  </si>
  <si>
    <t>4.3.1.</t>
  </si>
  <si>
    <t>Izgradnja šumske ceste Juranščina-Belecgrad</t>
  </si>
  <si>
    <t>Javna rasvjeta</t>
  </si>
  <si>
    <t>Dogradnja sustava javne rasvjete</t>
  </si>
  <si>
    <t>Nerazvrstavne ceste</t>
  </si>
  <si>
    <t>Javne površine</t>
  </si>
  <si>
    <t>Javna parkirališta</t>
  </si>
  <si>
    <t>Groblja</t>
  </si>
  <si>
    <t>Uređenje groblja</t>
  </si>
  <si>
    <t>4.2.3.</t>
  </si>
  <si>
    <t xml:space="preserve">4.4.  </t>
  </si>
  <si>
    <t xml:space="preserve">4.5.  </t>
  </si>
  <si>
    <t>4.4.1.</t>
  </si>
  <si>
    <t>4.5.1.</t>
  </si>
  <si>
    <t>KLASA: 363-01/22-01/41</t>
  </si>
  <si>
    <t>5.</t>
  </si>
  <si>
    <t>Druga pitanja određena Zakonom o komunalnom gospodarstvu i posebnim zakonom</t>
  </si>
  <si>
    <t>UKUPNO</t>
  </si>
  <si>
    <t>Članak 2.</t>
  </si>
  <si>
    <t>Uređenje nogostupa u Varaždinskoj ulici</t>
  </si>
  <si>
    <t>4.2.4.</t>
  </si>
  <si>
    <t>Izvršenje Programa građenja</t>
  </si>
  <si>
    <t>komunalne infrastrukture u Gradu  Zlataru za 2023. godinu</t>
  </si>
  <si>
    <t>Ovo Izvješće Programa temelji se na Godišnjem izvještaju o izvršenju Proračuna Grada Zlatara za 2023. godinu i objavit će se u "Službenom glasniku Krapinsko-zagorske županije".</t>
  </si>
  <si>
    <t>Izvršenje (EUR)</t>
  </si>
  <si>
    <t>Indeks</t>
  </si>
  <si>
    <t xml:space="preserve">Program građenja komunalne infrastrukture na području Grada Zlatara za 2023.  godinu ("Službeni glasnik Krapinsko-zagorske županije“ broj 57A/22, 28/23 i KLASA:363-01/22-01/41, URBROJ:2140-07-01-23-6) izvršen je u 2023. godini kako slijedi: </t>
  </si>
  <si>
    <t>URBROJ: 2140-07-01-24-8</t>
  </si>
  <si>
    <t xml:space="preserve">Zlatar, 03.06.2024. </t>
  </si>
  <si>
    <t>Na temelju članka 71., stavka 1. Zakona o komunalnom gospodarstvu („Narodne novine“  broj  68/18, 110/18, 32/20) i članka 27. Statuta Grada Zlatara („Službeni glasnik Krapinsko-zagorske županije“ broj  36A/13, 9/18, 9/20, 17A/21), Gradsko vijeće Grada Zlatara na 24. sjednici dana 03.06.2024.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</si>
</sst>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4" fontId="0" fillId="0" borderId="0" xfId="0" applyNumberFormat="1"/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10" fontId="2" fillId="2" borderId="1" xfId="0" applyNumberFormat="1" applyFont="1" applyFill="1" applyBorder="1"/>
    <xf numFmtId="10" fontId="2" fillId="0" borderId="1" xfId="0" applyNumberFormat="1" applyFont="1" applyBorder="1"/>
    <xf numFmtId="10" fontId="3" fillId="0" borderId="1" xfId="0" applyNumberFormat="1" applyFont="1" applyBorder="1"/>
    <xf numFmtId="10" fontId="2" fillId="3" borderId="1" xfId="0" applyNumberFormat="1" applyFont="1" applyFill="1" applyBorder="1"/>
    <xf numFmtId="10" fontId="2" fillId="0" borderId="1" xfId="0" applyNumberFormat="1" applyFont="1" applyBorder="1" applyAlignment="1">
      <alignment vertical="center"/>
    </xf>
    <xf numFmtId="10" fontId="3" fillId="0" borderId="1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104775</xdr:rowOff>
    </xdr:from>
    <xdr:to>
      <xdr:col>1</xdr:col>
      <xdr:colOff>1228725</xdr:colOff>
      <xdr:row>3</xdr:row>
      <xdr:rowOff>161925</xdr:rowOff>
    </xdr:to>
    <xdr:pic>
      <xdr:nvPicPr>
        <xdr:cNvPr id="12" name="Slika 2">
          <a:extLst>
            <a:ext uri="{FF2B5EF4-FFF2-40B4-BE49-F238E27FC236}">
              <a16:creationId xmlns:a16="http://schemas.microsoft.com/office/drawing/2014/main" id="{367B6F0C-E97D-424C-9C12-0DC3E847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4775"/>
          <a:ext cx="4667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23B3-7DA9-44B4-86E5-1977C77B026E}">
  <sheetPr>
    <pageSetUpPr fitToPage="1"/>
  </sheetPr>
  <dimension ref="A1:P113"/>
  <sheetViews>
    <sheetView tabSelected="1" topLeftCell="A67" workbookViewId="0">
      <selection activeCell="A17" sqref="A17:L17"/>
    </sheetView>
  </sheetViews>
  <sheetFormatPr defaultRowHeight="15" x14ac:dyDescent="0.25"/>
  <cols>
    <col min="1" max="1" width="7.28515625" style="2" customWidth="1"/>
    <col min="2" max="2" width="35.42578125" customWidth="1"/>
    <col min="3" max="12" width="13.28515625" customWidth="1"/>
    <col min="16" max="16" width="12.7109375" bestFit="1" customWidth="1"/>
  </cols>
  <sheetData>
    <row r="1" spans="1:12" ht="15.75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</row>
    <row r="2" spans="1:12" ht="15.75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</row>
    <row r="3" spans="1:12" ht="15.75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</row>
    <row r="4" spans="1:12" ht="15.75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</row>
    <row r="5" spans="1:12" ht="15.75" x14ac:dyDescent="0.25">
      <c r="A5" s="37" t="s">
        <v>0</v>
      </c>
      <c r="B5" s="37"/>
      <c r="C5" s="24"/>
      <c r="D5" s="24"/>
      <c r="E5" s="24"/>
      <c r="F5" s="24"/>
      <c r="G5" s="24"/>
      <c r="H5" s="24"/>
      <c r="I5" s="24"/>
      <c r="J5" s="24"/>
    </row>
    <row r="6" spans="1:12" ht="15.75" x14ac:dyDescent="0.25">
      <c r="A6" s="37" t="s">
        <v>1</v>
      </c>
      <c r="B6" s="37"/>
      <c r="C6" s="24"/>
      <c r="D6" s="24"/>
      <c r="E6" s="24"/>
      <c r="F6" s="24"/>
      <c r="G6" s="24"/>
      <c r="H6" s="24"/>
      <c r="I6" s="24"/>
      <c r="J6" s="24"/>
    </row>
    <row r="7" spans="1:12" ht="15.75" x14ac:dyDescent="0.25">
      <c r="A7" s="37" t="s">
        <v>2</v>
      </c>
      <c r="B7" s="37"/>
      <c r="C7" s="24"/>
      <c r="D7" s="24"/>
      <c r="E7" s="24"/>
      <c r="F7" s="24"/>
      <c r="G7" s="24"/>
      <c r="H7" s="24"/>
      <c r="I7" s="24"/>
      <c r="J7" s="24"/>
    </row>
    <row r="8" spans="1:12" ht="15.75" x14ac:dyDescent="0.25">
      <c r="A8" s="37" t="s">
        <v>3</v>
      </c>
      <c r="B8" s="37"/>
      <c r="C8" s="24"/>
      <c r="D8" s="24"/>
      <c r="E8" s="24"/>
      <c r="F8" s="24"/>
      <c r="G8" s="24"/>
      <c r="H8" s="24"/>
      <c r="I8" s="24"/>
      <c r="J8" s="24"/>
    </row>
    <row r="9" spans="1:12" ht="15.75" x14ac:dyDescent="0.25">
      <c r="A9" s="23"/>
      <c r="B9" s="24"/>
      <c r="C9" s="24"/>
      <c r="D9" s="24"/>
      <c r="E9" s="24"/>
      <c r="F9" s="24"/>
      <c r="G9" s="24"/>
      <c r="H9" s="24"/>
      <c r="I9" s="24"/>
      <c r="J9" s="24"/>
    </row>
    <row r="10" spans="1:12" ht="15.75" x14ac:dyDescent="0.25">
      <c r="A10" s="23" t="s">
        <v>62</v>
      </c>
      <c r="B10" s="24"/>
      <c r="C10" s="24"/>
      <c r="D10" s="24"/>
      <c r="E10" s="24"/>
      <c r="F10" s="24"/>
      <c r="G10" s="24"/>
      <c r="H10" s="24"/>
      <c r="I10" s="24"/>
      <c r="J10" s="24"/>
    </row>
    <row r="11" spans="1:12" ht="15.75" x14ac:dyDescent="0.25">
      <c r="A11" s="23" t="s">
        <v>75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2" ht="15.75" x14ac:dyDescent="0.25">
      <c r="A12" s="23" t="s">
        <v>76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2" ht="15.75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</row>
    <row r="14" spans="1:12" ht="30.75" customHeight="1" x14ac:dyDescent="0.25">
      <c r="A14" s="40" t="s">
        <v>77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15.75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</row>
    <row r="16" spans="1:12" ht="15.75" x14ac:dyDescent="0.25">
      <c r="A16" s="37" t="s">
        <v>69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ht="15.75" x14ac:dyDescent="0.25">
      <c r="A17" s="37" t="s">
        <v>70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ht="15.75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</row>
    <row r="19" spans="1:12" ht="15.75" x14ac:dyDescent="0.25">
      <c r="A19" s="38" t="s">
        <v>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</row>
    <row r="20" spans="1:12" ht="33" customHeight="1" x14ac:dyDescent="0.25">
      <c r="A20" s="39" t="s">
        <v>74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 ht="15.75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</row>
    <row r="22" spans="1:12" s="1" customFormat="1" ht="63.75" x14ac:dyDescent="0.25">
      <c r="A22" s="3" t="s">
        <v>5</v>
      </c>
      <c r="B22" s="3" t="s">
        <v>6</v>
      </c>
      <c r="C22" s="3" t="s">
        <v>37</v>
      </c>
      <c r="D22" s="3" t="s">
        <v>36</v>
      </c>
      <c r="E22" s="3" t="s">
        <v>35</v>
      </c>
      <c r="F22" s="3" t="s">
        <v>38</v>
      </c>
      <c r="G22" s="3" t="s">
        <v>39</v>
      </c>
      <c r="H22" s="3" t="s">
        <v>40</v>
      </c>
      <c r="I22" s="3" t="s">
        <v>42</v>
      </c>
      <c r="J22" s="3" t="s">
        <v>41</v>
      </c>
      <c r="K22" s="3" t="s">
        <v>72</v>
      </c>
      <c r="L22" s="3" t="s">
        <v>73</v>
      </c>
    </row>
    <row r="23" spans="1:12" s="19" customFormat="1" ht="39.75" customHeight="1" x14ac:dyDescent="0.25">
      <c r="A23" s="13" t="s">
        <v>8</v>
      </c>
      <c r="B23" s="18" t="s">
        <v>7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27">
        <v>0</v>
      </c>
    </row>
    <row r="24" spans="1:12" ht="39.75" customHeight="1" x14ac:dyDescent="0.25">
      <c r="A24" s="13" t="s">
        <v>14</v>
      </c>
      <c r="B24" s="18" t="s">
        <v>15</v>
      </c>
      <c r="C24" s="15">
        <f>C25+C31</f>
        <v>89477</v>
      </c>
      <c r="D24" s="15">
        <f t="shared" ref="D24:J24" si="0">D25+D31</f>
        <v>0</v>
      </c>
      <c r="E24" s="15">
        <f t="shared" si="0"/>
        <v>0</v>
      </c>
      <c r="F24" s="15">
        <f t="shared" si="0"/>
        <v>0</v>
      </c>
      <c r="G24" s="15">
        <f t="shared" si="0"/>
        <v>34508</v>
      </c>
      <c r="H24" s="15">
        <f t="shared" si="0"/>
        <v>0</v>
      </c>
      <c r="I24" s="15">
        <f t="shared" si="0"/>
        <v>54969</v>
      </c>
      <c r="J24" s="15">
        <f t="shared" si="0"/>
        <v>0</v>
      </c>
      <c r="K24" s="15">
        <f t="shared" ref="K24" si="1">K25+K31</f>
        <v>60549.7</v>
      </c>
      <c r="L24" s="27">
        <f>K24/C24*1</f>
        <v>0.67670686321624551</v>
      </c>
    </row>
    <row r="25" spans="1:12" x14ac:dyDescent="0.25">
      <c r="A25" s="4" t="s">
        <v>18</v>
      </c>
      <c r="B25" s="5" t="s">
        <v>43</v>
      </c>
      <c r="C25" s="6">
        <f>SUM(C26:C30)</f>
        <v>88150</v>
      </c>
      <c r="D25" s="6">
        <f t="shared" ref="D25:J25" si="2">SUM(D26:D30)</f>
        <v>0</v>
      </c>
      <c r="E25" s="6">
        <f t="shared" si="2"/>
        <v>0</v>
      </c>
      <c r="F25" s="6">
        <f t="shared" si="2"/>
        <v>0</v>
      </c>
      <c r="G25" s="6">
        <f t="shared" si="2"/>
        <v>33181</v>
      </c>
      <c r="H25" s="6">
        <f t="shared" si="2"/>
        <v>0</v>
      </c>
      <c r="I25" s="6">
        <f t="shared" si="2"/>
        <v>54969</v>
      </c>
      <c r="J25" s="6">
        <f t="shared" si="2"/>
        <v>0</v>
      </c>
      <c r="K25" s="6">
        <f t="shared" ref="K25" si="3">SUM(K26:K30)</f>
        <v>60549.7</v>
      </c>
      <c r="L25" s="28">
        <f>K25/C25*1</f>
        <v>0.68689393079977312</v>
      </c>
    </row>
    <row r="26" spans="1:12" x14ac:dyDescent="0.25">
      <c r="A26" s="7"/>
      <c r="B26" s="8" t="s">
        <v>9</v>
      </c>
      <c r="C26" s="6">
        <f>SUM(D26:J26)</f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29">
        <v>0</v>
      </c>
    </row>
    <row r="27" spans="1:12" x14ac:dyDescent="0.25">
      <c r="A27" s="7"/>
      <c r="B27" s="8" t="s">
        <v>13</v>
      </c>
      <c r="C27" s="6">
        <f t="shared" ref="C27:C30" si="4">SUM(D27:J27)</f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29">
        <v>0</v>
      </c>
    </row>
    <row r="28" spans="1:12" x14ac:dyDescent="0.25">
      <c r="A28" s="7"/>
      <c r="B28" s="8" t="s">
        <v>10</v>
      </c>
      <c r="C28" s="6">
        <f t="shared" si="4"/>
        <v>88150</v>
      </c>
      <c r="D28" s="9">
        <v>0</v>
      </c>
      <c r="E28" s="9">
        <v>0</v>
      </c>
      <c r="F28" s="9">
        <v>0</v>
      </c>
      <c r="G28" s="9">
        <v>33181</v>
      </c>
      <c r="H28" s="9">
        <v>0</v>
      </c>
      <c r="I28" s="9">
        <v>54969</v>
      </c>
      <c r="J28" s="9">
        <v>0</v>
      </c>
      <c r="K28" s="9">
        <v>60549.7</v>
      </c>
      <c r="L28" s="29">
        <v>0.68689999999999996</v>
      </c>
    </row>
    <row r="29" spans="1:12" x14ac:dyDescent="0.25">
      <c r="A29" s="7"/>
      <c r="B29" s="8" t="s">
        <v>11</v>
      </c>
      <c r="C29" s="6">
        <f t="shared" si="4"/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29">
        <v>0</v>
      </c>
    </row>
    <row r="30" spans="1:12" x14ac:dyDescent="0.25">
      <c r="A30" s="7"/>
      <c r="B30" s="8" t="s">
        <v>12</v>
      </c>
      <c r="C30" s="6">
        <f t="shared" si="4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29">
        <v>0</v>
      </c>
    </row>
    <row r="31" spans="1:12" x14ac:dyDescent="0.25">
      <c r="A31" s="4" t="s">
        <v>45</v>
      </c>
      <c r="B31" s="5" t="s">
        <v>44</v>
      </c>
      <c r="C31" s="6">
        <f>SUM(C32:C36)</f>
        <v>1327</v>
      </c>
      <c r="D31" s="6">
        <f t="shared" ref="D31:J31" si="5">SUM(D32:D36)</f>
        <v>0</v>
      </c>
      <c r="E31" s="6">
        <f t="shared" si="5"/>
        <v>0</v>
      </c>
      <c r="F31" s="6">
        <f t="shared" si="5"/>
        <v>0</v>
      </c>
      <c r="G31" s="6">
        <f t="shared" si="5"/>
        <v>1327</v>
      </c>
      <c r="H31" s="6">
        <f t="shared" si="5"/>
        <v>0</v>
      </c>
      <c r="I31" s="6">
        <f t="shared" si="5"/>
        <v>0</v>
      </c>
      <c r="J31" s="6">
        <f t="shared" si="5"/>
        <v>0</v>
      </c>
      <c r="K31" s="6">
        <f t="shared" ref="K31:L31" si="6">SUM(K32:K36)</f>
        <v>0</v>
      </c>
      <c r="L31" s="28">
        <f t="shared" si="6"/>
        <v>0</v>
      </c>
    </row>
    <row r="32" spans="1:12" x14ac:dyDescent="0.25">
      <c r="A32" s="7"/>
      <c r="B32" s="8" t="s">
        <v>9</v>
      </c>
      <c r="C32" s="6">
        <f>SUM(D32:J32)</f>
        <v>1327</v>
      </c>
      <c r="D32" s="9">
        <v>0</v>
      </c>
      <c r="E32" s="9">
        <v>0</v>
      </c>
      <c r="F32" s="9">
        <v>0</v>
      </c>
      <c r="G32" s="9">
        <v>1327</v>
      </c>
      <c r="H32" s="9">
        <v>0</v>
      </c>
      <c r="I32" s="9">
        <v>0</v>
      </c>
      <c r="J32" s="9">
        <v>0</v>
      </c>
      <c r="K32" s="9">
        <v>0</v>
      </c>
      <c r="L32" s="29">
        <v>0</v>
      </c>
    </row>
    <row r="33" spans="1:12" x14ac:dyDescent="0.25">
      <c r="A33" s="7"/>
      <c r="B33" s="8" t="s">
        <v>13</v>
      </c>
      <c r="C33" s="6">
        <f t="shared" ref="C33:C36" si="7">SUM(D33:J33)</f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29">
        <v>0</v>
      </c>
    </row>
    <row r="34" spans="1:12" x14ac:dyDescent="0.25">
      <c r="A34" s="7"/>
      <c r="B34" s="8" t="s">
        <v>10</v>
      </c>
      <c r="C34" s="6">
        <f t="shared" si="7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29">
        <v>0</v>
      </c>
    </row>
    <row r="35" spans="1:12" x14ac:dyDescent="0.25">
      <c r="A35" s="7"/>
      <c r="B35" s="8" t="s">
        <v>11</v>
      </c>
      <c r="C35" s="6">
        <f t="shared" si="7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29">
        <v>0</v>
      </c>
    </row>
    <row r="36" spans="1:12" x14ac:dyDescent="0.25">
      <c r="A36" s="7"/>
      <c r="B36" s="8" t="s">
        <v>12</v>
      </c>
      <c r="C36" s="6">
        <f t="shared" si="7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29">
        <v>0</v>
      </c>
    </row>
    <row r="37" spans="1:12" ht="39.75" customHeight="1" x14ac:dyDescent="0.25">
      <c r="A37" s="13" t="s">
        <v>17</v>
      </c>
      <c r="B37" s="14" t="s">
        <v>16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27">
        <v>0</v>
      </c>
    </row>
    <row r="38" spans="1:12" s="19" customFormat="1" ht="39.75" customHeight="1" x14ac:dyDescent="0.25">
      <c r="A38" s="13" t="s">
        <v>19</v>
      </c>
      <c r="B38" s="14" t="s">
        <v>20</v>
      </c>
      <c r="C38" s="15">
        <f>C39+C58+C83+C90+C97</f>
        <v>1767100.1500000001</v>
      </c>
      <c r="D38" s="15">
        <f t="shared" ref="D38:J38" si="8">D39+D58+D83+D90+D97</f>
        <v>23871</v>
      </c>
      <c r="E38" s="15">
        <f t="shared" si="8"/>
        <v>100255.9</v>
      </c>
      <c r="F38" s="15">
        <f t="shared" si="8"/>
        <v>0</v>
      </c>
      <c r="G38" s="15">
        <f t="shared" si="8"/>
        <v>224223.39999999997</v>
      </c>
      <c r="H38" s="15">
        <f t="shared" si="8"/>
        <v>942242</v>
      </c>
      <c r="I38" s="15">
        <f t="shared" si="8"/>
        <v>476507.85</v>
      </c>
      <c r="J38" s="15">
        <f t="shared" si="8"/>
        <v>0</v>
      </c>
      <c r="K38" s="15">
        <f t="shared" ref="K38" si="9">K39+K58+K83+K90+K97</f>
        <v>891057.87</v>
      </c>
      <c r="L38" s="27">
        <f>K38/C38*1</f>
        <v>0.50424865279989928</v>
      </c>
    </row>
    <row r="39" spans="1:12" s="19" customFormat="1" x14ac:dyDescent="0.25">
      <c r="A39" s="10" t="s">
        <v>23</v>
      </c>
      <c r="B39" s="11" t="s">
        <v>52</v>
      </c>
      <c r="C39" s="12">
        <f>C40+C46+C52</f>
        <v>741239.89</v>
      </c>
      <c r="D39" s="12">
        <f t="shared" ref="D39:J39" si="10">D40+D46+D52</f>
        <v>23871</v>
      </c>
      <c r="E39" s="12">
        <f t="shared" si="10"/>
        <v>18412.89</v>
      </c>
      <c r="F39" s="12">
        <f t="shared" si="10"/>
        <v>0</v>
      </c>
      <c r="G39" s="12">
        <f t="shared" si="10"/>
        <v>0</v>
      </c>
      <c r="H39" s="12">
        <f t="shared" si="10"/>
        <v>518308</v>
      </c>
      <c r="I39" s="12">
        <f t="shared" si="10"/>
        <v>180648</v>
      </c>
      <c r="J39" s="12">
        <f t="shared" si="10"/>
        <v>0</v>
      </c>
      <c r="K39" s="12">
        <f t="shared" ref="K39:L39" si="11">K40+K46+K52</f>
        <v>98556.84</v>
      </c>
      <c r="L39" s="30">
        <f t="shared" si="11"/>
        <v>0.74967613272157507</v>
      </c>
    </row>
    <row r="40" spans="1:12" x14ac:dyDescent="0.25">
      <c r="A40" s="4" t="s">
        <v>24</v>
      </c>
      <c r="B40" s="5" t="s">
        <v>21</v>
      </c>
      <c r="C40" s="6">
        <f>SUM(C41:C45)</f>
        <v>131465.89000000001</v>
      </c>
      <c r="D40" s="6">
        <f t="shared" ref="D40:J40" si="12">SUM(D41:D45)</f>
        <v>23871</v>
      </c>
      <c r="E40" s="6">
        <f t="shared" si="12"/>
        <v>18412.89</v>
      </c>
      <c r="F40" s="6">
        <f t="shared" si="12"/>
        <v>0</v>
      </c>
      <c r="G40" s="6">
        <f t="shared" si="12"/>
        <v>0</v>
      </c>
      <c r="H40" s="6">
        <f t="shared" si="12"/>
        <v>0</v>
      </c>
      <c r="I40" s="6">
        <f t="shared" si="12"/>
        <v>89182</v>
      </c>
      <c r="J40" s="6">
        <f t="shared" si="12"/>
        <v>0</v>
      </c>
      <c r="K40" s="6">
        <f t="shared" ref="K40" si="13">SUM(K41:K45)</f>
        <v>98556.84</v>
      </c>
      <c r="L40" s="28">
        <f>K40/C40*1</f>
        <v>0.74967613272157507</v>
      </c>
    </row>
    <row r="41" spans="1:12" x14ac:dyDescent="0.25">
      <c r="A41" s="7"/>
      <c r="B41" s="8" t="s">
        <v>9</v>
      </c>
      <c r="C41" s="6">
        <f>SUM(D41:J41)</f>
        <v>13272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13272</v>
      </c>
      <c r="J41" s="9">
        <v>0</v>
      </c>
      <c r="K41" s="9">
        <v>1437.5</v>
      </c>
      <c r="L41" s="29">
        <v>0</v>
      </c>
    </row>
    <row r="42" spans="1:12" x14ac:dyDescent="0.25">
      <c r="A42" s="7"/>
      <c r="B42" s="8" t="s">
        <v>13</v>
      </c>
      <c r="C42" s="6">
        <f t="shared" ref="C42:C45" si="14">SUM(D42:J42)</f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29">
        <v>0</v>
      </c>
    </row>
    <row r="43" spans="1:12" x14ac:dyDescent="0.25">
      <c r="A43" s="7"/>
      <c r="B43" s="8" t="s">
        <v>10</v>
      </c>
      <c r="C43" s="6">
        <f t="shared" si="14"/>
        <v>113277.89</v>
      </c>
      <c r="D43" s="9">
        <v>18955</v>
      </c>
      <c r="E43" s="9">
        <v>18412.89</v>
      </c>
      <c r="F43" s="9">
        <v>0</v>
      </c>
      <c r="G43" s="9">
        <v>0</v>
      </c>
      <c r="H43" s="9">
        <v>0</v>
      </c>
      <c r="I43" s="9">
        <v>75910</v>
      </c>
      <c r="J43" s="9">
        <v>0</v>
      </c>
      <c r="K43" s="9">
        <v>92203.34</v>
      </c>
      <c r="L43" s="29">
        <v>0</v>
      </c>
    </row>
    <row r="44" spans="1:12" x14ac:dyDescent="0.25">
      <c r="A44" s="7"/>
      <c r="B44" s="8" t="s">
        <v>11</v>
      </c>
      <c r="C44" s="6">
        <f t="shared" si="14"/>
        <v>4916</v>
      </c>
      <c r="D44" s="9">
        <v>4916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4916</v>
      </c>
      <c r="L44" s="29">
        <v>0</v>
      </c>
    </row>
    <row r="45" spans="1:12" x14ac:dyDescent="0.25">
      <c r="A45" s="7"/>
      <c r="B45" s="8" t="s">
        <v>12</v>
      </c>
      <c r="C45" s="6">
        <f t="shared" si="14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29">
        <v>0</v>
      </c>
    </row>
    <row r="46" spans="1:12" x14ac:dyDescent="0.25">
      <c r="A46" s="4" t="s">
        <v>25</v>
      </c>
      <c r="B46" s="5" t="s">
        <v>31</v>
      </c>
      <c r="C46" s="6">
        <f>SUM(C47:C51)</f>
        <v>350738</v>
      </c>
      <c r="D46" s="6">
        <f t="shared" ref="D46:J46" si="15">SUM(D47:D51)</f>
        <v>0</v>
      </c>
      <c r="E46" s="6">
        <f t="shared" si="15"/>
        <v>0</v>
      </c>
      <c r="F46" s="6">
        <f t="shared" si="15"/>
        <v>0</v>
      </c>
      <c r="G46" s="6">
        <f t="shared" si="15"/>
        <v>0</v>
      </c>
      <c r="H46" s="6">
        <f t="shared" si="15"/>
        <v>298127</v>
      </c>
      <c r="I46" s="6">
        <f t="shared" si="15"/>
        <v>52611</v>
      </c>
      <c r="J46" s="6">
        <f t="shared" si="15"/>
        <v>0</v>
      </c>
      <c r="K46" s="6">
        <f t="shared" ref="K46:L46" si="16">SUM(K47:K51)</f>
        <v>0</v>
      </c>
      <c r="L46" s="28">
        <f t="shared" si="16"/>
        <v>0</v>
      </c>
    </row>
    <row r="47" spans="1:12" x14ac:dyDescent="0.25">
      <c r="A47" s="7"/>
      <c r="B47" s="8" t="s">
        <v>9</v>
      </c>
      <c r="C47" s="6">
        <f>SUM(D47:J47)</f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29">
        <v>0</v>
      </c>
    </row>
    <row r="48" spans="1:12" x14ac:dyDescent="0.25">
      <c r="A48" s="7"/>
      <c r="B48" s="8" t="s">
        <v>13</v>
      </c>
      <c r="C48" s="6">
        <f t="shared" ref="C48:C51" si="17">SUM(D48:J48)</f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29">
        <v>0</v>
      </c>
    </row>
    <row r="49" spans="1:12" x14ac:dyDescent="0.25">
      <c r="A49" s="7"/>
      <c r="B49" s="8" t="s">
        <v>10</v>
      </c>
      <c r="C49" s="6">
        <f t="shared" si="17"/>
        <v>350738</v>
      </c>
      <c r="D49" s="9">
        <v>0</v>
      </c>
      <c r="E49" s="9">
        <v>0</v>
      </c>
      <c r="F49" s="9">
        <v>0</v>
      </c>
      <c r="G49" s="9">
        <v>0</v>
      </c>
      <c r="H49" s="9">
        <v>298127</v>
      </c>
      <c r="I49" s="9">
        <v>52611</v>
      </c>
      <c r="J49" s="9">
        <v>0</v>
      </c>
      <c r="K49" s="9">
        <v>0</v>
      </c>
      <c r="L49" s="29">
        <v>0</v>
      </c>
    </row>
    <row r="50" spans="1:12" x14ac:dyDescent="0.25">
      <c r="A50" s="7"/>
      <c r="B50" s="8" t="s">
        <v>11</v>
      </c>
      <c r="C50" s="6">
        <f t="shared" si="17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29">
        <v>0</v>
      </c>
    </row>
    <row r="51" spans="1:12" x14ac:dyDescent="0.25">
      <c r="A51" s="7"/>
      <c r="B51" s="8" t="s">
        <v>12</v>
      </c>
      <c r="C51" s="6">
        <f t="shared" si="17"/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29">
        <v>0</v>
      </c>
    </row>
    <row r="52" spans="1:12" x14ac:dyDescent="0.25">
      <c r="A52" s="4" t="s">
        <v>26</v>
      </c>
      <c r="B52" s="5" t="s">
        <v>49</v>
      </c>
      <c r="C52" s="6">
        <f>SUM(C53:C57)</f>
        <v>259036</v>
      </c>
      <c r="D52" s="6">
        <f t="shared" ref="D52:J52" si="18">SUM(D53:D57)</f>
        <v>0</v>
      </c>
      <c r="E52" s="6">
        <f t="shared" si="18"/>
        <v>0</v>
      </c>
      <c r="F52" s="6">
        <f t="shared" si="18"/>
        <v>0</v>
      </c>
      <c r="G52" s="6">
        <f t="shared" si="18"/>
        <v>0</v>
      </c>
      <c r="H52" s="6">
        <f t="shared" si="18"/>
        <v>220181</v>
      </c>
      <c r="I52" s="6">
        <f t="shared" si="18"/>
        <v>38855</v>
      </c>
      <c r="J52" s="6">
        <f t="shared" si="18"/>
        <v>0</v>
      </c>
      <c r="K52" s="6">
        <f t="shared" ref="K52:L52" si="19">SUM(K53:K57)</f>
        <v>0</v>
      </c>
      <c r="L52" s="28">
        <f t="shared" si="19"/>
        <v>0</v>
      </c>
    </row>
    <row r="53" spans="1:12" x14ac:dyDescent="0.25">
      <c r="A53" s="7"/>
      <c r="B53" s="8" t="s">
        <v>9</v>
      </c>
      <c r="C53" s="6">
        <f>SUM(D53:J53)</f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29">
        <v>0</v>
      </c>
    </row>
    <row r="54" spans="1:12" x14ac:dyDescent="0.25">
      <c r="A54" s="7"/>
      <c r="B54" s="8" t="s">
        <v>13</v>
      </c>
      <c r="C54" s="6">
        <f t="shared" ref="C54:C57" si="20">SUM(D54:J54)</f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29">
        <v>0</v>
      </c>
    </row>
    <row r="55" spans="1:12" x14ac:dyDescent="0.25">
      <c r="A55" s="7"/>
      <c r="B55" s="8" t="s">
        <v>10</v>
      </c>
      <c r="C55" s="6">
        <f t="shared" si="20"/>
        <v>253063</v>
      </c>
      <c r="D55" s="9">
        <v>0</v>
      </c>
      <c r="E55" s="9">
        <v>0</v>
      </c>
      <c r="F55" s="9">
        <v>0</v>
      </c>
      <c r="G55" s="9">
        <v>0</v>
      </c>
      <c r="H55" s="9">
        <v>214208</v>
      </c>
      <c r="I55" s="9">
        <v>38855</v>
      </c>
      <c r="J55" s="9">
        <v>0</v>
      </c>
      <c r="K55" s="9">
        <v>0</v>
      </c>
      <c r="L55" s="29">
        <v>0</v>
      </c>
    </row>
    <row r="56" spans="1:12" x14ac:dyDescent="0.25">
      <c r="A56" s="7"/>
      <c r="B56" s="8" t="s">
        <v>11</v>
      </c>
      <c r="C56" s="6">
        <f t="shared" si="20"/>
        <v>5973</v>
      </c>
      <c r="D56" s="9">
        <v>0</v>
      </c>
      <c r="E56" s="9">
        <v>0</v>
      </c>
      <c r="F56" s="9">
        <v>0</v>
      </c>
      <c r="G56" s="9">
        <v>0</v>
      </c>
      <c r="H56" s="9">
        <v>5973</v>
      </c>
      <c r="I56" s="9">
        <v>0</v>
      </c>
      <c r="J56" s="9">
        <v>0</v>
      </c>
      <c r="K56" s="9">
        <v>0</v>
      </c>
      <c r="L56" s="29">
        <v>0</v>
      </c>
    </row>
    <row r="57" spans="1:12" x14ac:dyDescent="0.25">
      <c r="A57" s="7"/>
      <c r="B57" s="8" t="s">
        <v>12</v>
      </c>
      <c r="C57" s="6">
        <f t="shared" si="20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29">
        <v>0</v>
      </c>
    </row>
    <row r="58" spans="1:12" s="19" customFormat="1" x14ac:dyDescent="0.25">
      <c r="A58" s="10" t="s">
        <v>27</v>
      </c>
      <c r="B58" s="11" t="s">
        <v>53</v>
      </c>
      <c r="C58" s="12">
        <f>C59+C65+C71+C77</f>
        <v>855726</v>
      </c>
      <c r="D58" s="12">
        <f t="shared" ref="D58:J58" si="21">D59+D65+D71+D77</f>
        <v>0</v>
      </c>
      <c r="E58" s="12">
        <f t="shared" si="21"/>
        <v>81843.009999999995</v>
      </c>
      <c r="F58" s="12">
        <f t="shared" si="21"/>
        <v>0</v>
      </c>
      <c r="G58" s="12">
        <f t="shared" si="21"/>
        <v>142136.99</v>
      </c>
      <c r="H58" s="12">
        <f t="shared" si="21"/>
        <v>423934</v>
      </c>
      <c r="I58" s="12">
        <f t="shared" si="21"/>
        <v>207812</v>
      </c>
      <c r="J58" s="12">
        <f t="shared" si="21"/>
        <v>0</v>
      </c>
      <c r="K58" s="12">
        <f t="shared" ref="K58" si="22">K59+K65+K71+K77</f>
        <v>660558.77</v>
      </c>
      <c r="L58" s="30">
        <f>K58/C58*1</f>
        <v>0.77192789514400639</v>
      </c>
    </row>
    <row r="59" spans="1:12" x14ac:dyDescent="0.25">
      <c r="A59" s="4" t="s">
        <v>28</v>
      </c>
      <c r="B59" s="5" t="s">
        <v>22</v>
      </c>
      <c r="C59" s="6">
        <f>SUM(C60:C64)</f>
        <v>248980</v>
      </c>
      <c r="D59" s="6">
        <f t="shared" ref="D59:J59" si="23">SUM(D60:D64)</f>
        <v>0</v>
      </c>
      <c r="E59" s="6">
        <f t="shared" si="23"/>
        <v>81843.009999999995</v>
      </c>
      <c r="F59" s="6">
        <f t="shared" si="23"/>
        <v>0</v>
      </c>
      <c r="G59" s="6">
        <f t="shared" si="23"/>
        <v>117136.99</v>
      </c>
      <c r="H59" s="6">
        <f t="shared" si="23"/>
        <v>0</v>
      </c>
      <c r="I59" s="6">
        <f t="shared" si="23"/>
        <v>50000</v>
      </c>
      <c r="J59" s="6">
        <f t="shared" si="23"/>
        <v>0</v>
      </c>
      <c r="K59" s="6">
        <f t="shared" ref="K59" si="24">SUM(K60:K64)</f>
        <v>193705.79</v>
      </c>
      <c r="L59" s="28">
        <f>K59/C59*1</f>
        <v>0.77799738934854212</v>
      </c>
    </row>
    <row r="60" spans="1:12" x14ac:dyDescent="0.25">
      <c r="A60" s="7"/>
      <c r="B60" s="8" t="s">
        <v>9</v>
      </c>
      <c r="C60" s="6">
        <f>SUM(D60:J60)</f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29">
        <v>0</v>
      </c>
    </row>
    <row r="61" spans="1:12" x14ac:dyDescent="0.25">
      <c r="A61" s="7"/>
      <c r="B61" s="8" t="s">
        <v>13</v>
      </c>
      <c r="C61" s="6">
        <f t="shared" ref="C61:C64" si="25">SUM(D61:J61)</f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29">
        <v>0</v>
      </c>
    </row>
    <row r="62" spans="1:12" x14ac:dyDescent="0.25">
      <c r="A62" s="7"/>
      <c r="B62" s="8" t="s">
        <v>10</v>
      </c>
      <c r="C62" s="6">
        <f t="shared" si="25"/>
        <v>238362</v>
      </c>
      <c r="D62" s="9">
        <v>0</v>
      </c>
      <c r="E62" s="9">
        <v>81843.009999999995</v>
      </c>
      <c r="F62" s="9">
        <v>0</v>
      </c>
      <c r="G62" s="9">
        <v>117136.99</v>
      </c>
      <c r="H62" s="9">
        <v>0</v>
      </c>
      <c r="I62" s="9">
        <v>39382</v>
      </c>
      <c r="J62" s="9">
        <v>0</v>
      </c>
      <c r="K62" s="9">
        <v>183087.79</v>
      </c>
      <c r="L62" s="29">
        <f>K62/C62*1</f>
        <v>0.76810812965153841</v>
      </c>
    </row>
    <row r="63" spans="1:12" x14ac:dyDescent="0.25">
      <c r="A63" s="7"/>
      <c r="B63" s="8" t="s">
        <v>11</v>
      </c>
      <c r="C63" s="6">
        <f t="shared" si="25"/>
        <v>10618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10618</v>
      </c>
      <c r="J63" s="9">
        <v>0</v>
      </c>
      <c r="K63" s="9">
        <v>10618</v>
      </c>
      <c r="L63" s="29">
        <f>K63/C63*1</f>
        <v>1</v>
      </c>
    </row>
    <row r="64" spans="1:12" x14ac:dyDescent="0.25">
      <c r="A64" s="7"/>
      <c r="B64" s="8" t="s">
        <v>12</v>
      </c>
      <c r="C64" s="6">
        <f t="shared" si="25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29">
        <v>0</v>
      </c>
    </row>
    <row r="65" spans="1:16" x14ac:dyDescent="0.25">
      <c r="A65" s="4" t="s">
        <v>29</v>
      </c>
      <c r="B65" s="5" t="s">
        <v>67</v>
      </c>
      <c r="C65" s="6">
        <f>SUM(C66:C70)</f>
        <v>83000</v>
      </c>
      <c r="D65" s="6">
        <f t="shared" ref="D65:J65" si="26">SUM(D66:D70)</f>
        <v>0</v>
      </c>
      <c r="E65" s="6">
        <f t="shared" si="26"/>
        <v>0</v>
      </c>
      <c r="F65" s="6">
        <f t="shared" si="26"/>
        <v>0</v>
      </c>
      <c r="G65" s="6">
        <f t="shared" si="26"/>
        <v>0</v>
      </c>
      <c r="H65" s="6">
        <f t="shared" si="26"/>
        <v>0</v>
      </c>
      <c r="I65" s="6">
        <f t="shared" si="26"/>
        <v>83000</v>
      </c>
      <c r="J65" s="6">
        <f t="shared" si="26"/>
        <v>0</v>
      </c>
      <c r="K65" s="6">
        <f t="shared" ref="K65:L65" si="27">SUM(K66:K70)</f>
        <v>83000</v>
      </c>
      <c r="L65" s="28">
        <f t="shared" si="27"/>
        <v>1</v>
      </c>
    </row>
    <row r="66" spans="1:16" x14ac:dyDescent="0.25">
      <c r="A66" s="7"/>
      <c r="B66" s="8" t="s">
        <v>9</v>
      </c>
      <c r="C66" s="6">
        <f>SUM(D66:J66)</f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29">
        <v>0</v>
      </c>
    </row>
    <row r="67" spans="1:16" x14ac:dyDescent="0.25">
      <c r="A67" s="7"/>
      <c r="B67" s="8" t="s">
        <v>13</v>
      </c>
      <c r="C67" s="6">
        <f t="shared" ref="C67:C70" si="28">SUM(D67:J67)</f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29">
        <v>0</v>
      </c>
    </row>
    <row r="68" spans="1:16" x14ac:dyDescent="0.25">
      <c r="A68" s="7"/>
      <c r="B68" s="8" t="s">
        <v>10</v>
      </c>
      <c r="C68" s="6">
        <f t="shared" si="28"/>
        <v>83000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83000</v>
      </c>
      <c r="J68" s="9">
        <v>0</v>
      </c>
      <c r="K68" s="9">
        <v>83000</v>
      </c>
      <c r="L68" s="29">
        <f>K68/C68*1</f>
        <v>1</v>
      </c>
    </row>
    <row r="69" spans="1:16" x14ac:dyDescent="0.25">
      <c r="A69" s="7"/>
      <c r="B69" s="8" t="s">
        <v>11</v>
      </c>
      <c r="C69" s="6">
        <f t="shared" si="28"/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29">
        <v>0</v>
      </c>
    </row>
    <row r="70" spans="1:16" x14ac:dyDescent="0.25">
      <c r="A70" s="7"/>
      <c r="B70" s="8" t="s">
        <v>12</v>
      </c>
      <c r="C70" s="6">
        <f t="shared" si="28"/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29">
        <v>0</v>
      </c>
    </row>
    <row r="71" spans="1:16" ht="15" customHeight="1" x14ac:dyDescent="0.25">
      <c r="A71" s="4" t="s">
        <v>57</v>
      </c>
      <c r="B71" s="4" t="s">
        <v>30</v>
      </c>
      <c r="C71" s="16">
        <f>SUM(C72:C76)</f>
        <v>25000</v>
      </c>
      <c r="D71" s="16">
        <f t="shared" ref="D71:J71" si="29">SUM(D72:D76)</f>
        <v>0</v>
      </c>
      <c r="E71" s="16">
        <f t="shared" si="29"/>
        <v>0</v>
      </c>
      <c r="F71" s="16">
        <f t="shared" si="29"/>
        <v>0</v>
      </c>
      <c r="G71" s="16">
        <f t="shared" si="29"/>
        <v>25000</v>
      </c>
      <c r="H71" s="16">
        <f t="shared" si="29"/>
        <v>0</v>
      </c>
      <c r="I71" s="16">
        <f t="shared" si="29"/>
        <v>0</v>
      </c>
      <c r="J71" s="16">
        <f t="shared" si="29"/>
        <v>0</v>
      </c>
      <c r="K71" s="16">
        <f t="shared" ref="K71:L71" si="30">SUM(K72:K76)</f>
        <v>0</v>
      </c>
      <c r="L71" s="31">
        <f t="shared" si="30"/>
        <v>0</v>
      </c>
    </row>
    <row r="72" spans="1:16" ht="15" customHeight="1" x14ac:dyDescent="0.25">
      <c r="A72" s="7"/>
      <c r="B72" s="7" t="s">
        <v>9</v>
      </c>
      <c r="C72" s="16">
        <f>SUM(D72:J72)</f>
        <v>25000</v>
      </c>
      <c r="D72" s="17">
        <v>0</v>
      </c>
      <c r="E72" s="17">
        <v>0</v>
      </c>
      <c r="F72" s="17">
        <v>0</v>
      </c>
      <c r="G72" s="17">
        <v>25000</v>
      </c>
      <c r="H72" s="17">
        <v>0</v>
      </c>
      <c r="I72" s="17">
        <v>0</v>
      </c>
      <c r="J72" s="17">
        <v>0</v>
      </c>
      <c r="K72" s="17">
        <v>0</v>
      </c>
      <c r="L72" s="32">
        <v>0</v>
      </c>
    </row>
    <row r="73" spans="1:16" ht="15" customHeight="1" x14ac:dyDescent="0.25">
      <c r="A73" s="7"/>
      <c r="B73" s="7" t="s">
        <v>13</v>
      </c>
      <c r="C73" s="16">
        <f t="shared" ref="C73:C76" si="31">SUM(D73:J73)</f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32">
        <v>0</v>
      </c>
    </row>
    <row r="74" spans="1:16" ht="15" customHeight="1" x14ac:dyDescent="0.25">
      <c r="A74" s="7"/>
      <c r="B74" s="7" t="s">
        <v>10</v>
      </c>
      <c r="C74" s="16">
        <f t="shared" si="31"/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32">
        <v>0</v>
      </c>
    </row>
    <row r="75" spans="1:16" ht="15" customHeight="1" x14ac:dyDescent="0.25">
      <c r="A75" s="7"/>
      <c r="B75" s="7" t="s">
        <v>11</v>
      </c>
      <c r="C75" s="16">
        <f t="shared" si="31"/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32">
        <v>0</v>
      </c>
    </row>
    <row r="76" spans="1:16" ht="15" customHeight="1" x14ac:dyDescent="0.25">
      <c r="A76" s="7"/>
      <c r="B76" s="7" t="s">
        <v>12</v>
      </c>
      <c r="C76" s="16">
        <f t="shared" si="31"/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32">
        <v>0</v>
      </c>
    </row>
    <row r="77" spans="1:16" ht="15" customHeight="1" x14ac:dyDescent="0.25">
      <c r="A77" s="4" t="s">
        <v>68</v>
      </c>
      <c r="B77" s="4" t="s">
        <v>32</v>
      </c>
      <c r="C77" s="16">
        <f>SUM(C78:C82)</f>
        <v>498746</v>
      </c>
      <c r="D77" s="16">
        <f t="shared" ref="D77:J77" si="32">SUM(D78:D82)</f>
        <v>0</v>
      </c>
      <c r="E77" s="16">
        <f t="shared" si="32"/>
        <v>0</v>
      </c>
      <c r="F77" s="16">
        <f t="shared" si="32"/>
        <v>0</v>
      </c>
      <c r="G77" s="16">
        <f t="shared" si="32"/>
        <v>0</v>
      </c>
      <c r="H77" s="16">
        <f t="shared" si="32"/>
        <v>423934</v>
      </c>
      <c r="I77" s="16">
        <f t="shared" si="32"/>
        <v>74812</v>
      </c>
      <c r="J77" s="16">
        <f t="shared" si="32"/>
        <v>0</v>
      </c>
      <c r="K77" s="16">
        <f t="shared" ref="K77" si="33">SUM(K78:K82)</f>
        <v>383852.98</v>
      </c>
      <c r="L77" s="31">
        <f>K77/C77*1</f>
        <v>0.76963620760868257</v>
      </c>
      <c r="P77" s="22"/>
    </row>
    <row r="78" spans="1:16" ht="15" customHeight="1" x14ac:dyDescent="0.25">
      <c r="A78" s="7"/>
      <c r="B78" s="7" t="s">
        <v>9</v>
      </c>
      <c r="C78" s="16">
        <f>SUM(D78:J78)</f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32">
        <v>0</v>
      </c>
    </row>
    <row r="79" spans="1:16" ht="15" customHeight="1" x14ac:dyDescent="0.25">
      <c r="A79" s="7"/>
      <c r="B79" s="7" t="s">
        <v>13</v>
      </c>
      <c r="C79" s="16">
        <f t="shared" ref="C79:C82" si="34">SUM(D79:J79)</f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32">
        <v>0</v>
      </c>
    </row>
    <row r="80" spans="1:16" ht="15" customHeight="1" x14ac:dyDescent="0.25">
      <c r="A80" s="7"/>
      <c r="B80" s="7" t="s">
        <v>10</v>
      </c>
      <c r="C80" s="16">
        <f t="shared" si="34"/>
        <v>482819</v>
      </c>
      <c r="D80" s="17">
        <v>0</v>
      </c>
      <c r="E80" s="17">
        <v>0</v>
      </c>
      <c r="F80" s="17">
        <v>0</v>
      </c>
      <c r="G80" s="17">
        <v>0</v>
      </c>
      <c r="H80" s="17">
        <v>408007</v>
      </c>
      <c r="I80" s="17">
        <v>74812</v>
      </c>
      <c r="J80" s="17">
        <v>0</v>
      </c>
      <c r="K80" s="17">
        <v>367925.98</v>
      </c>
      <c r="L80" s="32">
        <f>K80/C80*1</f>
        <v>0.76203707807687759</v>
      </c>
    </row>
    <row r="81" spans="1:12" ht="15" customHeight="1" x14ac:dyDescent="0.25">
      <c r="A81" s="7"/>
      <c r="B81" s="7" t="s">
        <v>11</v>
      </c>
      <c r="C81" s="16">
        <f t="shared" si="34"/>
        <v>15927</v>
      </c>
      <c r="D81" s="17">
        <v>0</v>
      </c>
      <c r="E81" s="17">
        <v>0</v>
      </c>
      <c r="F81" s="17">
        <v>0</v>
      </c>
      <c r="G81" s="17">
        <v>0</v>
      </c>
      <c r="H81" s="17">
        <v>15927</v>
      </c>
      <c r="I81" s="17">
        <v>0</v>
      </c>
      <c r="J81" s="17">
        <v>0</v>
      </c>
      <c r="K81" s="17">
        <v>15927</v>
      </c>
      <c r="L81" s="32">
        <f>K81/C81*1</f>
        <v>1</v>
      </c>
    </row>
    <row r="82" spans="1:12" ht="15" customHeight="1" x14ac:dyDescent="0.25">
      <c r="A82" s="7"/>
      <c r="B82" s="7" t="s">
        <v>12</v>
      </c>
      <c r="C82" s="16">
        <f t="shared" si="34"/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32">
        <v>0</v>
      </c>
    </row>
    <row r="83" spans="1:12" x14ac:dyDescent="0.25">
      <c r="A83" s="10" t="s">
        <v>47</v>
      </c>
      <c r="B83" s="11" t="s">
        <v>54</v>
      </c>
      <c r="C83" s="12">
        <f>C84</f>
        <v>40000</v>
      </c>
      <c r="D83" s="12">
        <f t="shared" ref="D83:L83" si="35">D84</f>
        <v>0</v>
      </c>
      <c r="E83" s="12">
        <f t="shared" si="35"/>
        <v>0</v>
      </c>
      <c r="F83" s="12">
        <f t="shared" si="35"/>
        <v>0</v>
      </c>
      <c r="G83" s="12">
        <f t="shared" si="35"/>
        <v>0</v>
      </c>
      <c r="H83" s="12">
        <f t="shared" si="35"/>
        <v>0</v>
      </c>
      <c r="I83" s="12">
        <f t="shared" si="35"/>
        <v>40000</v>
      </c>
      <c r="J83" s="12">
        <f t="shared" si="35"/>
        <v>0</v>
      </c>
      <c r="K83" s="12">
        <f t="shared" si="35"/>
        <v>40000</v>
      </c>
      <c r="L83" s="30">
        <f t="shared" si="35"/>
        <v>1</v>
      </c>
    </row>
    <row r="84" spans="1:12" x14ac:dyDescent="0.25">
      <c r="A84" s="4" t="s">
        <v>48</v>
      </c>
      <c r="B84" s="5" t="s">
        <v>46</v>
      </c>
      <c r="C84" s="6">
        <f>SUM(C85:C89)</f>
        <v>40000</v>
      </c>
      <c r="D84" s="6">
        <f t="shared" ref="D84" si="36">SUM(D85:D89)</f>
        <v>0</v>
      </c>
      <c r="E84" s="6">
        <f t="shared" ref="E84" si="37">SUM(E85:E89)</f>
        <v>0</v>
      </c>
      <c r="F84" s="6">
        <f t="shared" ref="F84" si="38">SUM(F85:F89)</f>
        <v>0</v>
      </c>
      <c r="G84" s="6">
        <f t="shared" ref="G84" si="39">SUM(G85:G89)</f>
        <v>0</v>
      </c>
      <c r="H84" s="6">
        <f t="shared" ref="H84" si="40">SUM(H85:H89)</f>
        <v>0</v>
      </c>
      <c r="I84" s="6">
        <f t="shared" ref="I84" si="41">SUM(I85:I89)</f>
        <v>40000</v>
      </c>
      <c r="J84" s="6">
        <f t="shared" ref="J84:K84" si="42">SUM(J85:J89)</f>
        <v>0</v>
      </c>
      <c r="K84" s="6">
        <f t="shared" si="42"/>
        <v>40000</v>
      </c>
      <c r="L84" s="28">
        <f>K84/C84*1</f>
        <v>1</v>
      </c>
    </row>
    <row r="85" spans="1:12" x14ac:dyDescent="0.25">
      <c r="A85" s="7"/>
      <c r="B85" s="8" t="s">
        <v>9</v>
      </c>
      <c r="C85" s="6">
        <f>SUM(D85:J85)</f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29">
        <v>0</v>
      </c>
    </row>
    <row r="86" spans="1:12" x14ac:dyDescent="0.25">
      <c r="A86" s="7"/>
      <c r="B86" s="8" t="s">
        <v>13</v>
      </c>
      <c r="C86" s="6">
        <f t="shared" ref="C86:C89" si="43">SUM(D86:J86)</f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29">
        <v>0</v>
      </c>
    </row>
    <row r="87" spans="1:12" x14ac:dyDescent="0.25">
      <c r="A87" s="7"/>
      <c r="B87" s="8" t="s">
        <v>10</v>
      </c>
      <c r="C87" s="6">
        <f t="shared" si="43"/>
        <v>37346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37346</v>
      </c>
      <c r="J87" s="9">
        <v>0</v>
      </c>
      <c r="K87" s="9">
        <v>37346</v>
      </c>
      <c r="L87" s="29">
        <f>K87/C87*1</f>
        <v>1</v>
      </c>
    </row>
    <row r="88" spans="1:12" x14ac:dyDescent="0.25">
      <c r="A88" s="7"/>
      <c r="B88" s="8" t="s">
        <v>11</v>
      </c>
      <c r="C88" s="6">
        <f t="shared" si="43"/>
        <v>2654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2654</v>
      </c>
      <c r="J88" s="9">
        <v>0</v>
      </c>
      <c r="K88" s="9">
        <v>2654</v>
      </c>
      <c r="L88" s="29">
        <f>K88/C88*1</f>
        <v>1</v>
      </c>
    </row>
    <row r="89" spans="1:12" x14ac:dyDescent="0.25">
      <c r="A89" s="7"/>
      <c r="B89" s="8" t="s">
        <v>12</v>
      </c>
      <c r="C89" s="6">
        <f t="shared" si="43"/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29">
        <v>0</v>
      </c>
    </row>
    <row r="90" spans="1:12" x14ac:dyDescent="0.25">
      <c r="A90" s="10" t="s">
        <v>58</v>
      </c>
      <c r="B90" s="11" t="s">
        <v>50</v>
      </c>
      <c r="C90" s="12">
        <f>C91</f>
        <v>37317.46</v>
      </c>
      <c r="D90" s="12">
        <f t="shared" ref="D90:L90" si="44">D91</f>
        <v>0</v>
      </c>
      <c r="E90" s="12">
        <f t="shared" si="44"/>
        <v>0</v>
      </c>
      <c r="F90" s="12">
        <f t="shared" si="44"/>
        <v>0</v>
      </c>
      <c r="G90" s="12">
        <f t="shared" si="44"/>
        <v>37317.46</v>
      </c>
      <c r="H90" s="12">
        <f t="shared" si="44"/>
        <v>0</v>
      </c>
      <c r="I90" s="12">
        <f t="shared" si="44"/>
        <v>0</v>
      </c>
      <c r="J90" s="12">
        <f t="shared" si="44"/>
        <v>0</v>
      </c>
      <c r="K90" s="12">
        <f t="shared" si="44"/>
        <v>11071.46</v>
      </c>
      <c r="L90" s="30">
        <f t="shared" si="44"/>
        <v>0.29668310758556449</v>
      </c>
    </row>
    <row r="91" spans="1:12" x14ac:dyDescent="0.25">
      <c r="A91" s="4" t="s">
        <v>60</v>
      </c>
      <c r="B91" s="5" t="s">
        <v>51</v>
      </c>
      <c r="C91" s="6">
        <f>SUM(C92:C96)</f>
        <v>37317.46</v>
      </c>
      <c r="D91" s="6">
        <f t="shared" ref="D91:J91" si="45">SUM(D92:D96)</f>
        <v>0</v>
      </c>
      <c r="E91" s="6">
        <f t="shared" si="45"/>
        <v>0</v>
      </c>
      <c r="F91" s="6">
        <f t="shared" si="45"/>
        <v>0</v>
      </c>
      <c r="G91" s="6">
        <f t="shared" si="45"/>
        <v>37317.46</v>
      </c>
      <c r="H91" s="6">
        <f t="shared" si="45"/>
        <v>0</v>
      </c>
      <c r="I91" s="6">
        <f t="shared" si="45"/>
        <v>0</v>
      </c>
      <c r="J91" s="6">
        <f t="shared" si="45"/>
        <v>0</v>
      </c>
      <c r="K91" s="6">
        <f t="shared" ref="K91:L91" si="46">SUM(K92:K96)</f>
        <v>11071.46</v>
      </c>
      <c r="L91" s="28">
        <f t="shared" si="46"/>
        <v>0.29668310758556449</v>
      </c>
    </row>
    <row r="92" spans="1:12" x14ac:dyDescent="0.25">
      <c r="A92" s="7"/>
      <c r="B92" s="8" t="s">
        <v>9</v>
      </c>
      <c r="C92" s="6">
        <f>SUM(D92:J92)</f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29">
        <v>0</v>
      </c>
    </row>
    <row r="93" spans="1:12" x14ac:dyDescent="0.25">
      <c r="A93" s="7"/>
      <c r="B93" s="8" t="s">
        <v>13</v>
      </c>
      <c r="C93" s="6">
        <f t="shared" ref="C93:C96" si="47">SUM(D93:J93)</f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29">
        <v>0</v>
      </c>
    </row>
    <row r="94" spans="1:12" x14ac:dyDescent="0.25">
      <c r="A94" s="7"/>
      <c r="B94" s="8" t="s">
        <v>10</v>
      </c>
      <c r="C94" s="6">
        <f t="shared" si="47"/>
        <v>37317.46</v>
      </c>
      <c r="D94" s="9">
        <v>0</v>
      </c>
      <c r="E94" s="9">
        <v>0</v>
      </c>
      <c r="F94" s="9">
        <v>0</v>
      </c>
      <c r="G94" s="9">
        <v>37317.46</v>
      </c>
      <c r="H94" s="9">
        <v>0</v>
      </c>
      <c r="I94" s="9">
        <v>0</v>
      </c>
      <c r="J94" s="9">
        <v>0</v>
      </c>
      <c r="K94" s="9">
        <v>11071.46</v>
      </c>
      <c r="L94" s="29">
        <f>K94/C94*1</f>
        <v>0.29668310758556449</v>
      </c>
    </row>
    <row r="95" spans="1:12" x14ac:dyDescent="0.25">
      <c r="A95" s="7"/>
      <c r="B95" s="8" t="s">
        <v>11</v>
      </c>
      <c r="C95" s="6">
        <f t="shared" si="47"/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29">
        <v>0</v>
      </c>
    </row>
    <row r="96" spans="1:12" x14ac:dyDescent="0.25">
      <c r="A96" s="7"/>
      <c r="B96" s="8" t="s">
        <v>12</v>
      </c>
      <c r="C96" s="6">
        <f t="shared" si="47"/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29">
        <v>0</v>
      </c>
    </row>
    <row r="97" spans="1:12" x14ac:dyDescent="0.25">
      <c r="A97" s="10" t="s">
        <v>59</v>
      </c>
      <c r="B97" s="11" t="s">
        <v>55</v>
      </c>
      <c r="C97" s="12">
        <f>C98</f>
        <v>92816.799999999988</v>
      </c>
      <c r="D97" s="12">
        <f t="shared" ref="D97:L97" si="48">D98</f>
        <v>0</v>
      </c>
      <c r="E97" s="12">
        <f t="shared" si="48"/>
        <v>0</v>
      </c>
      <c r="F97" s="12">
        <f t="shared" si="48"/>
        <v>0</v>
      </c>
      <c r="G97" s="12">
        <f t="shared" si="48"/>
        <v>44768.95</v>
      </c>
      <c r="H97" s="12">
        <f t="shared" si="48"/>
        <v>0</v>
      </c>
      <c r="I97" s="12">
        <f t="shared" si="48"/>
        <v>48047.85</v>
      </c>
      <c r="J97" s="12">
        <f t="shared" si="48"/>
        <v>0</v>
      </c>
      <c r="K97" s="12">
        <f t="shared" si="48"/>
        <v>80870.8</v>
      </c>
      <c r="L97" s="30">
        <f t="shared" si="48"/>
        <v>0.87129485179407196</v>
      </c>
    </row>
    <row r="98" spans="1:12" x14ac:dyDescent="0.25">
      <c r="A98" s="4" t="s">
        <v>61</v>
      </c>
      <c r="B98" s="5" t="s">
        <v>56</v>
      </c>
      <c r="C98" s="6">
        <f>SUM(C99:C103)</f>
        <v>92816.799999999988</v>
      </c>
      <c r="D98" s="6">
        <f t="shared" ref="D98:J98" si="49">SUM(D99:D103)</f>
        <v>0</v>
      </c>
      <c r="E98" s="6">
        <f t="shared" si="49"/>
        <v>0</v>
      </c>
      <c r="F98" s="6">
        <f t="shared" si="49"/>
        <v>0</v>
      </c>
      <c r="G98" s="6">
        <f t="shared" si="49"/>
        <v>44768.95</v>
      </c>
      <c r="H98" s="6">
        <f t="shared" si="49"/>
        <v>0</v>
      </c>
      <c r="I98" s="6">
        <f t="shared" si="49"/>
        <v>48047.85</v>
      </c>
      <c r="J98" s="6">
        <f t="shared" si="49"/>
        <v>0</v>
      </c>
      <c r="K98" s="6">
        <f t="shared" ref="K98" si="50">SUM(K99:K103)</f>
        <v>80870.8</v>
      </c>
      <c r="L98" s="28">
        <f>K98/C98*1</f>
        <v>0.87129485179407196</v>
      </c>
    </row>
    <row r="99" spans="1:12" x14ac:dyDescent="0.25">
      <c r="A99" s="7"/>
      <c r="B99" s="8" t="s">
        <v>9</v>
      </c>
      <c r="C99" s="6">
        <f>SUM(D99:J99)</f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29">
        <v>0</v>
      </c>
    </row>
    <row r="100" spans="1:12" x14ac:dyDescent="0.25">
      <c r="A100" s="7"/>
      <c r="B100" s="8" t="s">
        <v>13</v>
      </c>
      <c r="C100" s="6">
        <f t="shared" ref="C100:C103" si="51">SUM(D100:J100)</f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29">
        <v>0</v>
      </c>
    </row>
    <row r="101" spans="1:12" x14ac:dyDescent="0.25">
      <c r="A101" s="7"/>
      <c r="B101" s="8" t="s">
        <v>10</v>
      </c>
      <c r="C101" s="6">
        <f t="shared" si="51"/>
        <v>90427.799999999988</v>
      </c>
      <c r="D101" s="9">
        <v>0</v>
      </c>
      <c r="E101" s="9">
        <v>0</v>
      </c>
      <c r="F101" s="9">
        <v>0</v>
      </c>
      <c r="G101" s="9">
        <v>42379.95</v>
      </c>
      <c r="H101" s="9">
        <v>0</v>
      </c>
      <c r="I101" s="9">
        <v>48047.85</v>
      </c>
      <c r="J101" s="9">
        <v>0</v>
      </c>
      <c r="K101" s="9">
        <v>78481.8</v>
      </c>
      <c r="L101" s="29">
        <f>K101/C101*1</f>
        <v>0.86789460763172399</v>
      </c>
    </row>
    <row r="102" spans="1:12" x14ac:dyDescent="0.25">
      <c r="A102" s="7"/>
      <c r="B102" s="8" t="s">
        <v>11</v>
      </c>
      <c r="C102" s="6">
        <f t="shared" si="51"/>
        <v>2389</v>
      </c>
      <c r="D102" s="9">
        <v>0</v>
      </c>
      <c r="E102" s="9">
        <v>0</v>
      </c>
      <c r="F102" s="9">
        <v>0</v>
      </c>
      <c r="G102" s="9">
        <v>2389</v>
      </c>
      <c r="H102" s="9">
        <v>0</v>
      </c>
      <c r="I102" s="9">
        <v>0</v>
      </c>
      <c r="J102" s="9">
        <v>0</v>
      </c>
      <c r="K102" s="9">
        <v>2389</v>
      </c>
      <c r="L102" s="29">
        <f>K102/C102*1</f>
        <v>1</v>
      </c>
    </row>
    <row r="103" spans="1:12" x14ac:dyDescent="0.25">
      <c r="A103" s="7"/>
      <c r="B103" s="8" t="s">
        <v>12</v>
      </c>
      <c r="C103" s="6">
        <f t="shared" si="51"/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29">
        <v>0</v>
      </c>
    </row>
    <row r="104" spans="1:12" ht="39.75" customHeight="1" x14ac:dyDescent="0.25">
      <c r="A104" s="13" t="s">
        <v>63</v>
      </c>
      <c r="B104" s="14" t="s">
        <v>64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27">
        <v>0</v>
      </c>
    </row>
    <row r="105" spans="1:12" ht="15.75" customHeight="1" x14ac:dyDescent="0.25">
      <c r="A105" s="33" t="s">
        <v>65</v>
      </c>
      <c r="B105" s="34"/>
      <c r="C105" s="15">
        <f>C23+C24+C37+C38+C104</f>
        <v>1856577.1500000001</v>
      </c>
      <c r="D105" s="15">
        <f t="shared" ref="D105:J105" si="52">D23+D24+D37+D38+D104</f>
        <v>23871</v>
      </c>
      <c r="E105" s="15">
        <f t="shared" si="52"/>
        <v>100255.9</v>
      </c>
      <c r="F105" s="15">
        <f t="shared" si="52"/>
        <v>0</v>
      </c>
      <c r="G105" s="15">
        <f t="shared" si="52"/>
        <v>258731.39999999997</v>
      </c>
      <c r="H105" s="15">
        <f t="shared" si="52"/>
        <v>942242</v>
      </c>
      <c r="I105" s="15">
        <f t="shared" si="52"/>
        <v>531476.85</v>
      </c>
      <c r="J105" s="15">
        <f t="shared" si="52"/>
        <v>0</v>
      </c>
      <c r="K105" s="15">
        <f t="shared" ref="K105" si="53">K23+K24+K37+K38+K104</f>
        <v>951607.57</v>
      </c>
      <c r="L105" s="27">
        <f>K105/C105*1</f>
        <v>0.51256020790733092</v>
      </c>
    </row>
    <row r="106" spans="1:12" ht="15.75" customHeight="1" x14ac:dyDescent="0.25">
      <c r="A106" s="25"/>
      <c r="B106" s="25"/>
      <c r="C106" s="26"/>
      <c r="D106" s="26"/>
      <c r="E106" s="26"/>
      <c r="F106" s="26"/>
      <c r="G106" s="26"/>
      <c r="H106" s="26"/>
      <c r="I106" s="26"/>
      <c r="J106" s="26"/>
    </row>
    <row r="107" spans="1:12" ht="15.75" customHeight="1" x14ac:dyDescent="0.25">
      <c r="A107" s="38" t="s">
        <v>66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ht="15.75" x14ac:dyDescent="0.25">
      <c r="A108" s="35" t="s">
        <v>71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</row>
    <row r="109" spans="1:12" ht="15.75" x14ac:dyDescent="0.25">
      <c r="A109" s="23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2" ht="15.75" x14ac:dyDescent="0.25">
      <c r="A110" s="23"/>
      <c r="B110" s="24"/>
      <c r="C110" s="24"/>
      <c r="D110" s="24"/>
      <c r="E110" s="24"/>
      <c r="F110" s="24"/>
      <c r="G110" s="24"/>
      <c r="H110" s="36" t="s">
        <v>33</v>
      </c>
      <c r="I110" s="36"/>
      <c r="J110" s="36"/>
      <c r="K110" s="36"/>
      <c r="L110" s="36"/>
    </row>
    <row r="111" spans="1:12" ht="15.75" x14ac:dyDescent="0.25">
      <c r="A111" s="23"/>
      <c r="B111" s="24"/>
      <c r="C111" s="24"/>
      <c r="D111" s="24"/>
      <c r="E111" s="24"/>
      <c r="F111" s="24"/>
      <c r="G111" s="24"/>
      <c r="H111" s="36" t="s">
        <v>34</v>
      </c>
      <c r="I111" s="36"/>
      <c r="J111" s="36"/>
      <c r="K111" s="36"/>
      <c r="L111" s="36"/>
    </row>
    <row r="112" spans="1:12" ht="15.75" x14ac:dyDescent="0.25">
      <c r="A112" s="20"/>
      <c r="B112" s="21"/>
      <c r="C112" s="21"/>
      <c r="D112" s="21"/>
      <c r="E112" s="21"/>
      <c r="F112" s="21"/>
      <c r="G112" s="21"/>
      <c r="H112" s="21"/>
      <c r="I112" s="21"/>
      <c r="J112" s="21"/>
    </row>
    <row r="113" spans="1:10" ht="15.75" x14ac:dyDescent="0.25">
      <c r="A113" s="20"/>
      <c r="B113" s="21"/>
      <c r="C113" s="21"/>
      <c r="D113" s="21"/>
      <c r="E113" s="21"/>
      <c r="F113" s="21"/>
      <c r="G113" s="21"/>
      <c r="H113" s="21"/>
      <c r="I113" s="21"/>
      <c r="J113" s="21"/>
    </row>
  </sheetData>
  <mergeCells count="14">
    <mergeCell ref="A5:B5"/>
    <mergeCell ref="A6:B6"/>
    <mergeCell ref="A7:B7"/>
    <mergeCell ref="A8:B8"/>
    <mergeCell ref="A14:L14"/>
    <mergeCell ref="A105:B105"/>
    <mergeCell ref="A108:L108"/>
    <mergeCell ref="H110:L110"/>
    <mergeCell ref="H111:L111"/>
    <mergeCell ref="A16:L16"/>
    <mergeCell ref="A17:L17"/>
    <mergeCell ref="A19:L19"/>
    <mergeCell ref="A20:L20"/>
    <mergeCell ref="A107:L107"/>
  </mergeCells>
  <phoneticPr fontId="6" type="noConversion"/>
  <pageMargins left="0.7" right="0.7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23E4-09DC-4BA7-BD68-9070EE4E82A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Program građenja kom inf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2024-06-06T07:26:34Z</cp:lastPrinted>
  <dcterms:created xsi:type="dcterms:W3CDTF">2021-11-24T07:15:32Z</dcterms:created>
  <dcterms:modified xsi:type="dcterms:W3CDTF">2024-06-06T07:26:39Z</dcterms:modified>
</cp:coreProperties>
</file>