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3\Izvršenje Programa uz proračun za 2023\Doneseno na vijeću\"/>
    </mc:Choice>
  </mc:AlternateContent>
  <xr:revisionPtr revIDLastSave="0" documentId="13_ncr:1_{DA2DCC51-1482-4AB6-BAFA-D71157C6E937}" xr6:coauthVersionLast="47" xr6:coauthVersionMax="47" xr10:uidLastSave="{00000000-0000-0000-0000-000000000000}"/>
  <bookViews>
    <workbookView xWindow="-120" yWindow="-120" windowWidth="29040" windowHeight="15840" xr2:uid="{34AF7E1F-0029-4F4B-A596-E149E09B370F}"/>
  </bookViews>
  <sheets>
    <sheet name="Program održavanj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/>
  <c r="E28" i="1"/>
  <c r="E30" i="1"/>
  <c r="E31" i="1"/>
  <c r="E33" i="1"/>
  <c r="E34" i="1"/>
  <c r="E35" i="1"/>
  <c r="E36" i="1"/>
  <c r="E37" i="1"/>
  <c r="E40" i="1"/>
  <c r="E41" i="1"/>
  <c r="E44" i="1"/>
  <c r="E46" i="1"/>
  <c r="E49" i="1"/>
  <c r="E50" i="1"/>
  <c r="E52" i="1"/>
  <c r="E54" i="1"/>
  <c r="E55" i="1"/>
  <c r="E58" i="1"/>
  <c r="E59" i="1"/>
  <c r="E60" i="1"/>
  <c r="E61" i="1"/>
  <c r="E63" i="1"/>
  <c r="E64" i="1"/>
  <c r="E67" i="1"/>
  <c r="E69" i="1"/>
  <c r="D25" i="1"/>
  <c r="D27" i="1"/>
  <c r="E27" i="1" s="1"/>
  <c r="D29" i="1"/>
  <c r="E29" i="1" s="1"/>
  <c r="D32" i="1"/>
  <c r="E32" i="1" s="1"/>
  <c r="D34" i="1"/>
  <c r="D36" i="1"/>
  <c r="D39" i="1"/>
  <c r="E39" i="1" s="1"/>
  <c r="D43" i="1"/>
  <c r="E43" i="1" s="1"/>
  <c r="D45" i="1"/>
  <c r="E45" i="1" s="1"/>
  <c r="D48" i="1"/>
  <c r="D51" i="1"/>
  <c r="E51" i="1" s="1"/>
  <c r="D53" i="1"/>
  <c r="E53" i="1" s="1"/>
  <c r="D57" i="1"/>
  <c r="E57" i="1" s="1"/>
  <c r="D60" i="1"/>
  <c r="D63" i="1"/>
  <c r="D62" i="1" s="1"/>
  <c r="E62" i="1" s="1"/>
  <c r="D66" i="1"/>
  <c r="D68" i="1"/>
  <c r="E68" i="1" s="1"/>
  <c r="C70" i="1"/>
  <c r="C24" i="1"/>
  <c r="C68" i="1"/>
  <c r="C65" i="1" s="1"/>
  <c r="C66" i="1"/>
  <c r="C56" i="1"/>
  <c r="C60" i="1"/>
  <c r="C57" i="1"/>
  <c r="C53" i="1"/>
  <c r="C47" i="1" s="1"/>
  <c r="C51" i="1"/>
  <c r="C48" i="1"/>
  <c r="C45" i="1"/>
  <c r="C43" i="1"/>
  <c r="C42" i="1" s="1"/>
  <c r="C39" i="1"/>
  <c r="C38" i="1" s="1"/>
  <c r="C36" i="1"/>
  <c r="C34" i="1"/>
  <c r="C32" i="1"/>
  <c r="C29" i="1"/>
  <c r="C27" i="1"/>
  <c r="C25" i="1"/>
  <c r="C63" i="1"/>
  <c r="C62" i="1" s="1"/>
  <c r="D65" i="1" l="1"/>
  <c r="E65" i="1" s="1"/>
  <c r="E66" i="1"/>
  <c r="D56" i="1"/>
  <c r="E56" i="1" s="1"/>
  <c r="D47" i="1"/>
  <c r="E47" i="1" s="1"/>
  <c r="E48" i="1"/>
  <c r="D42" i="1"/>
  <c r="E42" i="1" s="1"/>
  <c r="D38" i="1"/>
  <c r="E38" i="1" s="1"/>
  <c r="D24" i="1"/>
  <c r="E24" i="1" s="1"/>
  <c r="D70" i="1" l="1"/>
  <c r="E70" i="1" s="1"/>
</calcChain>
</file>

<file path=xl/sharedStrings.xml><?xml version="1.0" encoding="utf-8"?>
<sst xmlns="http://schemas.openxmlformats.org/spreadsheetml/2006/main" count="93" uniqueCount="83">
  <si>
    <t>Sanacija klizišta – projektna dokumentacija</t>
  </si>
  <si>
    <t>Održavanje javnih površina</t>
  </si>
  <si>
    <t xml:space="preserve"> Održavanje javnih zelenih površina</t>
  </si>
  <si>
    <t>Održavanje groblja</t>
  </si>
  <si>
    <t>Održavanje čistoće javnih površina</t>
  </si>
  <si>
    <t>Održavanje javne rasvjete</t>
  </si>
  <si>
    <t>Održavanje nerazvrstanih cesta</t>
  </si>
  <si>
    <t>OPIS I OPSEG POSLOVA TE IZVOR FINANCIRANJA</t>
  </si>
  <si>
    <t xml:space="preserve"> - Prihod od komunalne naknade</t>
  </si>
  <si>
    <t xml:space="preserve"> - Pomoći od izvanproračunskih korisnika</t>
  </si>
  <si>
    <t xml:space="preserve"> - Državni proračun</t>
  </si>
  <si>
    <t xml:space="preserve">Obavljanje komunalnih poslova zimskog održavanja nerazvrstanih ceste </t>
  </si>
  <si>
    <t xml:space="preserve">Obavljanje komunalnih poslova održavanja nerazvrstanih ceste </t>
  </si>
  <si>
    <t>Kameni materijal</t>
  </si>
  <si>
    <t>Malčiranje bankina uz nerazvrstane ceste</t>
  </si>
  <si>
    <t>Električna energija za rasvjetu</t>
  </si>
  <si>
    <t xml:space="preserve">Tekuće održavanje groblja i objekata </t>
  </si>
  <si>
    <t xml:space="preserve"> - Prihodi od grobne naknade i pristojbe</t>
  </si>
  <si>
    <t>Kupnja opreme za groblje</t>
  </si>
  <si>
    <t xml:space="preserve"> - Prihodi od poreza</t>
  </si>
  <si>
    <t xml:space="preserve"> - Vlastiti prihodi</t>
  </si>
  <si>
    <t>UKUPNO</t>
  </si>
  <si>
    <t>Tekuće održavanje sajma</t>
  </si>
  <si>
    <t>Redovno održavanje javne rasvjete na području Grada Zlatara</t>
  </si>
  <si>
    <t xml:space="preserve"> - Prihodi od upravnih i administrativnih pristojbi</t>
  </si>
  <si>
    <t xml:space="preserve">RED. BR. </t>
  </si>
  <si>
    <t>1.</t>
  </si>
  <si>
    <t>2.</t>
  </si>
  <si>
    <t>4.</t>
  </si>
  <si>
    <t>5.</t>
  </si>
  <si>
    <t>3.</t>
  </si>
  <si>
    <t>6.</t>
  </si>
  <si>
    <t>7.</t>
  </si>
  <si>
    <t>Označavanje ulica i naselja</t>
  </si>
  <si>
    <t xml:space="preserve">                 </t>
  </si>
  <si>
    <t>REPUBLIKA HRVATSKA</t>
  </si>
  <si>
    <t>KRAPINSKO – ZAGORSKA ŽUPANIJA</t>
  </si>
  <si>
    <t>GRAD ZLATAR</t>
  </si>
  <si>
    <t>GRADSKO VIJEĆE</t>
  </si>
  <si>
    <t>Članak  1.</t>
  </si>
  <si>
    <t>Članak  2.</t>
  </si>
  <si>
    <t>PREDSJEDNICA</t>
  </si>
  <si>
    <t>Danijela Findak</t>
  </si>
  <si>
    <t>KLASA: 363-01/22-01/40</t>
  </si>
  <si>
    <t>Održavanje građevina i uređaja javne namjene</t>
  </si>
  <si>
    <t>Održavanje javnih objekata (kanalizaija, ododnja, javne površine i dr.)</t>
  </si>
  <si>
    <t>PROCJENA TROŠKOVA (EUR)</t>
  </si>
  <si>
    <t xml:space="preserve">Održavanje parkova i javnih površina </t>
  </si>
  <si>
    <t xml:space="preserve"> - Prihodi od komunalne naknade</t>
  </si>
  <si>
    <t xml:space="preserve"> - Prihodi od šumskog doprinosa</t>
  </si>
  <si>
    <t xml:space="preserve"> - Prihodi od vodnog doprinosa</t>
  </si>
  <si>
    <t>Održavanje čistoće i javnih površina</t>
  </si>
  <si>
    <t>Kupnja i sadnja bilja</t>
  </si>
  <si>
    <t>1.1.</t>
  </si>
  <si>
    <t>1.2.</t>
  </si>
  <si>
    <t>1.3.</t>
  </si>
  <si>
    <t>1.4.</t>
  </si>
  <si>
    <t>1.5.</t>
  </si>
  <si>
    <t>1.6.</t>
  </si>
  <si>
    <t>2.1.</t>
  </si>
  <si>
    <t>5.1.</t>
  </si>
  <si>
    <t>5.2.</t>
  </si>
  <si>
    <t>6.1.</t>
  </si>
  <si>
    <t>7.1.</t>
  </si>
  <si>
    <t>Sanacija nerazvrstanih cesta i klizišta - potres</t>
  </si>
  <si>
    <t xml:space="preserve"> - Prihodi - pomoći temeljem prijenosa EU sredstava</t>
  </si>
  <si>
    <t>4.1.</t>
  </si>
  <si>
    <t>4.2.</t>
  </si>
  <si>
    <t xml:space="preserve"> - Državni proračun, komp.mj.</t>
  </si>
  <si>
    <t>3.1.</t>
  </si>
  <si>
    <t>3.2.</t>
  </si>
  <si>
    <t>4.3.</t>
  </si>
  <si>
    <t>7.2.</t>
  </si>
  <si>
    <t xml:space="preserve"> komunalne infrastrukture u Gradu Zlataru za 2023. godinu</t>
  </si>
  <si>
    <t>Izvješće Programa održavanja</t>
  </si>
  <si>
    <t>REALIZACIJA (EUR)</t>
  </si>
  <si>
    <t>INDEKS</t>
  </si>
  <si>
    <t>Postrojenje i oprema (info kiosk, čistilica i sl.)</t>
  </si>
  <si>
    <t>Ovo Izvješće Programa temelji se na Godišnjem izvještaju o izvršenju Proračuna Grada Zlatara za 2023. godinu i objavit će se u "Službenom glasniku Krapinsko-zagorske županije".</t>
  </si>
  <si>
    <t>URBROJ: 2140-07-01-24-8</t>
  </si>
  <si>
    <t>Program održavanja komunalne infrastrukture u Gradu Zlataru za 2023. godinu ("Službeni glasnik Krapinsko-zagorske županije" broj 57A/22, 28/23 i KLASA:363-01/22-01/40, URBROJ:2140-07-01-23-6)  izvršen je u 2023. godini kako slijedi:</t>
  </si>
  <si>
    <t xml:space="preserve">Zlatar, 03.06.2024. </t>
  </si>
  <si>
    <t>Na temelju članka 74. stavka 1.   Zakona o komunalnom gospodarstvu ("Narodne novine" broj 68/18, 110/18,  32/20) i članka 27. Statuta Grada Zlatara („Službeni glasnik Krapinsko-zagorske županije“ broj 36A/13, 9/18, 9/20, 17A/21), Gradsko vijeće Grada Zlatara na 24. sjednici održanoj 03.06.2024.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</si>
</sst>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/>
    <xf numFmtId="0" fontId="2" fillId="0" borderId="0" xfId="0" applyFont="1"/>
    <xf numFmtId="4" fontId="4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4" fillId="0" borderId="1" xfId="0" applyFont="1" applyBorder="1" applyAlignment="1">
      <alignment wrapText="1"/>
    </xf>
    <xf numFmtId="4" fontId="5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4" fillId="3" borderId="1" xfId="0" applyNumberFormat="1" applyFont="1" applyFill="1" applyBorder="1"/>
    <xf numFmtId="10" fontId="4" fillId="2" borderId="1" xfId="0" applyNumberFormat="1" applyFont="1" applyFill="1" applyBorder="1"/>
    <xf numFmtId="10" fontId="4" fillId="0" borderId="1" xfId="0" applyNumberFormat="1" applyFont="1" applyBorder="1"/>
    <xf numFmtId="10" fontId="4" fillId="3" borderId="1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390525</xdr:colOff>
      <xdr:row>4</xdr:row>
      <xdr:rowOff>95250</xdr:rowOff>
    </xdr:to>
    <xdr:pic>
      <xdr:nvPicPr>
        <xdr:cNvPr id="8" name="Slika 2">
          <a:extLst>
            <a:ext uri="{FF2B5EF4-FFF2-40B4-BE49-F238E27FC236}">
              <a16:creationId xmlns:a16="http://schemas.microsoft.com/office/drawing/2014/main" id="{D629D59F-E15B-2665-32B5-9A0575F7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858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E3DF-6844-47DE-90ED-EF230C8DDF92}">
  <sheetPr>
    <pageSetUpPr fitToPage="1"/>
  </sheetPr>
  <dimension ref="A1:I80"/>
  <sheetViews>
    <sheetView tabSelected="1" topLeftCell="A61" workbookViewId="0">
      <selection activeCell="A20" sqref="A20:E20"/>
    </sheetView>
  </sheetViews>
  <sheetFormatPr defaultRowHeight="15" x14ac:dyDescent="0.25"/>
  <cols>
    <col min="1" max="1" width="6" customWidth="1"/>
    <col min="2" max="2" width="66.42578125" customWidth="1"/>
    <col min="3" max="3" width="15.42578125" customWidth="1"/>
    <col min="4" max="4" width="13.85546875" customWidth="1"/>
    <col min="5" max="5" width="11.7109375" customWidth="1"/>
    <col min="6" max="6" width="10.140625" bestFit="1" customWidth="1"/>
    <col min="8" max="9" width="10.140625" bestFit="1" customWidth="1"/>
  </cols>
  <sheetData>
    <row r="1" spans="1:5" x14ac:dyDescent="0.25">
      <c r="B1" t="s">
        <v>34</v>
      </c>
      <c r="C1" s="27"/>
      <c r="D1" s="27"/>
    </row>
    <row r="6" spans="1:5" x14ac:dyDescent="0.25">
      <c r="A6" s="2" t="s">
        <v>35</v>
      </c>
    </row>
    <row r="7" spans="1:5" x14ac:dyDescent="0.25">
      <c r="A7" s="2" t="s">
        <v>36</v>
      </c>
    </row>
    <row r="8" spans="1:5" x14ac:dyDescent="0.25">
      <c r="A8" s="2" t="s">
        <v>37</v>
      </c>
    </row>
    <row r="9" spans="1:5" x14ac:dyDescent="0.25">
      <c r="A9" s="2" t="s">
        <v>38</v>
      </c>
    </row>
    <row r="11" spans="1:5" x14ac:dyDescent="0.25">
      <c r="A11" t="s">
        <v>43</v>
      </c>
    </row>
    <row r="12" spans="1:5" x14ac:dyDescent="0.25">
      <c r="A12" t="s">
        <v>79</v>
      </c>
    </row>
    <row r="13" spans="1:5" x14ac:dyDescent="0.25">
      <c r="A13" t="s">
        <v>81</v>
      </c>
    </row>
    <row r="15" spans="1:5" ht="51.75" customHeight="1" x14ac:dyDescent="0.25">
      <c r="A15" s="31" t="s">
        <v>82</v>
      </c>
      <c r="B15" s="31"/>
      <c r="C15" s="31"/>
      <c r="D15" s="31"/>
      <c r="E15" s="31"/>
    </row>
    <row r="16" spans="1:5" x14ac:dyDescent="0.25">
      <c r="B16" s="6"/>
    </row>
    <row r="17" spans="1:6" x14ac:dyDescent="0.25">
      <c r="A17" s="26" t="s">
        <v>74</v>
      </c>
      <c r="B17" s="26"/>
      <c r="C17" s="26"/>
      <c r="D17" s="26"/>
      <c r="E17" s="26"/>
    </row>
    <row r="18" spans="1:6" x14ac:dyDescent="0.25">
      <c r="A18" s="26" t="s">
        <v>73</v>
      </c>
      <c r="B18" s="26"/>
      <c r="C18" s="26"/>
      <c r="D18" s="26"/>
      <c r="E18" s="26"/>
    </row>
    <row r="20" spans="1:6" x14ac:dyDescent="0.25">
      <c r="A20" s="27" t="s">
        <v>39</v>
      </c>
      <c r="B20" s="27"/>
      <c r="C20" s="27"/>
      <c r="D20" s="27"/>
      <c r="E20" s="27"/>
    </row>
    <row r="21" spans="1:6" ht="45" customHeight="1" x14ac:dyDescent="0.25">
      <c r="A21" s="28" t="s">
        <v>80</v>
      </c>
      <c r="B21" s="28"/>
      <c r="C21" s="28"/>
      <c r="D21" s="28"/>
      <c r="E21" s="28"/>
    </row>
    <row r="23" spans="1:6" ht="48.75" customHeight="1" x14ac:dyDescent="0.25">
      <c r="A23" s="5" t="s">
        <v>25</v>
      </c>
      <c r="B23" s="3" t="s">
        <v>7</v>
      </c>
      <c r="C23" s="4" t="s">
        <v>46</v>
      </c>
      <c r="D23" s="4" t="s">
        <v>75</v>
      </c>
      <c r="E23" s="4" t="s">
        <v>76</v>
      </c>
    </row>
    <row r="24" spans="1:6" s="13" customFormat="1" x14ac:dyDescent="0.25">
      <c r="A24" s="20" t="s">
        <v>26</v>
      </c>
      <c r="B24" s="20" t="s">
        <v>6</v>
      </c>
      <c r="C24" s="21">
        <f>C25+C27+C29+C32+C34+C36</f>
        <v>4684730.7899999991</v>
      </c>
      <c r="D24" s="21">
        <f t="shared" ref="D24" si="0">D25+D27+D29+D32+D34+D36</f>
        <v>4421045.2100000009</v>
      </c>
      <c r="E24" s="23">
        <f>D24/C24*1</f>
        <v>0.94371382437538143</v>
      </c>
    </row>
    <row r="25" spans="1:6" s="13" customFormat="1" x14ac:dyDescent="0.25">
      <c r="A25" s="12" t="s">
        <v>53</v>
      </c>
      <c r="B25" s="12" t="s">
        <v>0</v>
      </c>
      <c r="C25" s="11">
        <f>C26</f>
        <v>1289</v>
      </c>
      <c r="D25" s="11">
        <f t="shared" ref="D25" si="1">D26</f>
        <v>625</v>
      </c>
      <c r="E25" s="24">
        <f t="shared" ref="E25:E70" si="2">D25/C25*1</f>
        <v>0.48487199379363849</v>
      </c>
    </row>
    <row r="26" spans="1:6" s="13" customFormat="1" x14ac:dyDescent="0.25">
      <c r="A26" s="12"/>
      <c r="B26" s="14" t="s">
        <v>24</v>
      </c>
      <c r="C26" s="15">
        <v>1289</v>
      </c>
      <c r="D26" s="15">
        <v>625</v>
      </c>
      <c r="E26" s="24">
        <f t="shared" si="2"/>
        <v>0.48487199379363849</v>
      </c>
    </row>
    <row r="27" spans="1:6" s="13" customFormat="1" x14ac:dyDescent="0.25">
      <c r="A27" s="12" t="s">
        <v>54</v>
      </c>
      <c r="B27" s="12" t="s">
        <v>64</v>
      </c>
      <c r="C27" s="11">
        <f>SUM(C28:C28)</f>
        <v>4573285.5199999996</v>
      </c>
      <c r="D27" s="11">
        <f t="shared" ref="D27" si="3">SUM(D28:D28)</f>
        <v>4327447.07</v>
      </c>
      <c r="E27" s="24">
        <f t="shared" si="2"/>
        <v>0.94624467487872932</v>
      </c>
    </row>
    <row r="28" spans="1:6" s="13" customFormat="1" x14ac:dyDescent="0.25">
      <c r="A28" s="12"/>
      <c r="B28" s="14" t="s">
        <v>65</v>
      </c>
      <c r="C28" s="15">
        <v>4573285.5199999996</v>
      </c>
      <c r="D28" s="15">
        <v>4327447.07</v>
      </c>
      <c r="E28" s="24">
        <f t="shared" si="2"/>
        <v>0.94624467487872932</v>
      </c>
    </row>
    <row r="29" spans="1:6" s="13" customFormat="1" x14ac:dyDescent="0.25">
      <c r="A29" s="12" t="s">
        <v>55</v>
      </c>
      <c r="B29" s="16" t="s">
        <v>12</v>
      </c>
      <c r="C29" s="11">
        <f>SUM(C30:C31)</f>
        <v>70711.27</v>
      </c>
      <c r="D29" s="11">
        <f t="shared" ref="D29" si="4">SUM(D30:D31)</f>
        <v>50603.039999999994</v>
      </c>
      <c r="E29" s="24">
        <f t="shared" si="2"/>
        <v>0.71562906450414465</v>
      </c>
    </row>
    <row r="30" spans="1:6" s="13" customFormat="1" x14ac:dyDescent="0.25">
      <c r="A30" s="12"/>
      <c r="B30" s="14" t="s">
        <v>48</v>
      </c>
      <c r="C30" s="15">
        <v>66729.27</v>
      </c>
      <c r="D30" s="15">
        <v>48968.95</v>
      </c>
      <c r="E30" s="24">
        <f t="shared" si="2"/>
        <v>0.73384513272811158</v>
      </c>
      <c r="F30" s="17"/>
    </row>
    <row r="31" spans="1:6" s="13" customFormat="1" x14ac:dyDescent="0.25">
      <c r="A31" s="12"/>
      <c r="B31" s="14" t="s">
        <v>19</v>
      </c>
      <c r="C31" s="15">
        <v>3982</v>
      </c>
      <c r="D31" s="15">
        <v>1634.09</v>
      </c>
      <c r="E31" s="24">
        <f t="shared" si="2"/>
        <v>0.41036916122551481</v>
      </c>
    </row>
    <row r="32" spans="1:6" s="18" customFormat="1" x14ac:dyDescent="0.25">
      <c r="A32" s="12" t="s">
        <v>56</v>
      </c>
      <c r="B32" s="12" t="s">
        <v>11</v>
      </c>
      <c r="C32" s="11">
        <f>C33</f>
        <v>19908</v>
      </c>
      <c r="D32" s="11">
        <f t="shared" ref="D32" si="5">D33</f>
        <v>5811.94</v>
      </c>
      <c r="E32" s="24">
        <f t="shared" si="2"/>
        <v>0.29193992364878441</v>
      </c>
    </row>
    <row r="33" spans="1:9" s="13" customFormat="1" x14ac:dyDescent="0.25">
      <c r="A33" s="12"/>
      <c r="B33" s="14" t="s">
        <v>8</v>
      </c>
      <c r="C33" s="15">
        <v>19908</v>
      </c>
      <c r="D33" s="15">
        <v>5811.94</v>
      </c>
      <c r="E33" s="24">
        <f t="shared" si="2"/>
        <v>0.29193992364878441</v>
      </c>
    </row>
    <row r="34" spans="1:9" s="18" customFormat="1" x14ac:dyDescent="0.25">
      <c r="A34" s="12" t="s">
        <v>57</v>
      </c>
      <c r="B34" s="12" t="s">
        <v>13</v>
      </c>
      <c r="C34" s="11">
        <f>C35</f>
        <v>11945</v>
      </c>
      <c r="D34" s="11">
        <f t="shared" ref="D34" si="6">D35</f>
        <v>17578.8</v>
      </c>
      <c r="E34" s="24">
        <f t="shared" si="2"/>
        <v>1.4716450397655922</v>
      </c>
      <c r="I34" s="19"/>
    </row>
    <row r="35" spans="1:9" s="13" customFormat="1" x14ac:dyDescent="0.25">
      <c r="A35" s="12"/>
      <c r="B35" s="14" t="s">
        <v>8</v>
      </c>
      <c r="C35" s="15">
        <v>11945</v>
      </c>
      <c r="D35" s="15">
        <v>17578.8</v>
      </c>
      <c r="E35" s="24">
        <f t="shared" si="2"/>
        <v>1.4716450397655922</v>
      </c>
    </row>
    <row r="36" spans="1:9" s="18" customFormat="1" x14ac:dyDescent="0.25">
      <c r="A36" s="12" t="s">
        <v>58</v>
      </c>
      <c r="B36" s="12" t="s">
        <v>14</v>
      </c>
      <c r="C36" s="11">
        <f>C37</f>
        <v>7592</v>
      </c>
      <c r="D36" s="11">
        <f t="shared" ref="D36" si="7">D37</f>
        <v>18979.36</v>
      </c>
      <c r="E36" s="24">
        <f t="shared" si="2"/>
        <v>2.4999157007376187</v>
      </c>
    </row>
    <row r="37" spans="1:9" s="18" customFormat="1" x14ac:dyDescent="0.25">
      <c r="A37" s="12"/>
      <c r="B37" s="14" t="s">
        <v>8</v>
      </c>
      <c r="C37" s="15">
        <v>7592</v>
      </c>
      <c r="D37" s="15">
        <v>18979.36</v>
      </c>
      <c r="E37" s="24">
        <f t="shared" si="2"/>
        <v>2.4999157007376187</v>
      </c>
    </row>
    <row r="38" spans="1:9" s="13" customFormat="1" x14ac:dyDescent="0.25">
      <c r="A38" s="20" t="s">
        <v>27</v>
      </c>
      <c r="B38" s="20" t="s">
        <v>1</v>
      </c>
      <c r="C38" s="21">
        <f>C39</f>
        <v>3697.27</v>
      </c>
      <c r="D38" s="21">
        <f t="shared" ref="D38" si="8">D39</f>
        <v>2604.3000000000002</v>
      </c>
      <c r="E38" s="23">
        <f t="shared" si="2"/>
        <v>0.70438458646514868</v>
      </c>
    </row>
    <row r="39" spans="1:9" s="10" customFormat="1" x14ac:dyDescent="0.25">
      <c r="A39" s="12" t="s">
        <v>59</v>
      </c>
      <c r="B39" s="12" t="s">
        <v>45</v>
      </c>
      <c r="C39" s="11">
        <f>SUM(C40:C41)</f>
        <v>3697.27</v>
      </c>
      <c r="D39" s="11">
        <f t="shared" ref="D39" si="9">SUM(D40:D41)</f>
        <v>2604.3000000000002</v>
      </c>
      <c r="E39" s="24">
        <f t="shared" si="2"/>
        <v>0.70438458646514868</v>
      </c>
    </row>
    <row r="40" spans="1:9" s="10" customFormat="1" x14ac:dyDescent="0.25">
      <c r="A40" s="14"/>
      <c r="B40" s="14" t="s">
        <v>19</v>
      </c>
      <c r="C40" s="15">
        <v>2910</v>
      </c>
      <c r="D40" s="15">
        <v>2595.7600000000002</v>
      </c>
      <c r="E40" s="24">
        <f t="shared" si="2"/>
        <v>0.89201374570446745</v>
      </c>
    </row>
    <row r="41" spans="1:9" s="10" customFormat="1" x14ac:dyDescent="0.25">
      <c r="A41" s="14"/>
      <c r="B41" s="14" t="s">
        <v>50</v>
      </c>
      <c r="C41" s="15">
        <v>787.27</v>
      </c>
      <c r="D41" s="15">
        <v>8.5399999999999991</v>
      </c>
      <c r="E41" s="24">
        <f t="shared" si="2"/>
        <v>1.0847612636071487E-2</v>
      </c>
    </row>
    <row r="42" spans="1:9" s="10" customFormat="1" x14ac:dyDescent="0.25">
      <c r="A42" s="20" t="s">
        <v>30</v>
      </c>
      <c r="B42" s="20" t="s">
        <v>2</v>
      </c>
      <c r="C42" s="21">
        <f>C43+C45</f>
        <v>42780.5</v>
      </c>
      <c r="D42" s="21">
        <f t="shared" ref="D42" si="10">D43+D45</f>
        <v>40349</v>
      </c>
      <c r="E42" s="23">
        <f t="shared" si="2"/>
        <v>0.94316335713701338</v>
      </c>
    </row>
    <row r="43" spans="1:9" s="10" customFormat="1" x14ac:dyDescent="0.25">
      <c r="A43" s="9" t="s">
        <v>69</v>
      </c>
      <c r="B43" s="12" t="s">
        <v>47</v>
      </c>
      <c r="C43" s="11">
        <f>C44</f>
        <v>26853.5</v>
      </c>
      <c r="D43" s="11">
        <f t="shared" ref="D43" si="11">D44</f>
        <v>26221.65</v>
      </c>
      <c r="E43" s="24">
        <f t="shared" si="2"/>
        <v>0.97647047870854831</v>
      </c>
    </row>
    <row r="44" spans="1:9" s="10" customFormat="1" x14ac:dyDescent="0.25">
      <c r="A44" s="14"/>
      <c r="B44" s="14" t="s">
        <v>68</v>
      </c>
      <c r="C44" s="15">
        <v>26853.5</v>
      </c>
      <c r="D44" s="15">
        <v>26221.65</v>
      </c>
      <c r="E44" s="24">
        <f t="shared" si="2"/>
        <v>0.97647047870854831</v>
      </c>
    </row>
    <row r="45" spans="1:9" s="10" customFormat="1" x14ac:dyDescent="0.25">
      <c r="A45" s="9" t="s">
        <v>70</v>
      </c>
      <c r="B45" s="12" t="s">
        <v>52</v>
      </c>
      <c r="C45" s="11">
        <f>C46</f>
        <v>15927</v>
      </c>
      <c r="D45" s="11">
        <f t="shared" ref="D45" si="12">D46</f>
        <v>14127.35</v>
      </c>
      <c r="E45" s="24">
        <f t="shared" si="2"/>
        <v>0.88700634143278712</v>
      </c>
    </row>
    <row r="46" spans="1:9" s="10" customFormat="1" x14ac:dyDescent="0.25">
      <c r="A46" s="14"/>
      <c r="B46" s="14" t="s">
        <v>10</v>
      </c>
      <c r="C46" s="15">
        <v>15927</v>
      </c>
      <c r="D46" s="15">
        <v>14127.35</v>
      </c>
      <c r="E46" s="24">
        <f t="shared" si="2"/>
        <v>0.88700634143278712</v>
      </c>
    </row>
    <row r="47" spans="1:9" s="13" customFormat="1" x14ac:dyDescent="0.25">
      <c r="A47" s="20" t="s">
        <v>28</v>
      </c>
      <c r="B47" s="20" t="s">
        <v>44</v>
      </c>
      <c r="C47" s="21">
        <f>C48+C51+C53</f>
        <v>82897</v>
      </c>
      <c r="D47" s="21">
        <f t="shared" ref="D47" si="13">D48+D51+D53</f>
        <v>79392.67</v>
      </c>
      <c r="E47" s="23">
        <f t="shared" si="2"/>
        <v>0.95772669698541557</v>
      </c>
    </row>
    <row r="48" spans="1:9" s="13" customFormat="1" x14ac:dyDescent="0.25">
      <c r="A48" s="12" t="s">
        <v>66</v>
      </c>
      <c r="B48" s="12" t="s">
        <v>22</v>
      </c>
      <c r="C48" s="11">
        <f>SUM(C49:C50)</f>
        <v>11974</v>
      </c>
      <c r="D48" s="11">
        <f t="shared" ref="D48" si="14">SUM(D49:D50)</f>
        <v>11864.98</v>
      </c>
      <c r="E48" s="24">
        <f t="shared" si="2"/>
        <v>0.99089527309169867</v>
      </c>
    </row>
    <row r="49" spans="1:5" s="13" customFormat="1" x14ac:dyDescent="0.25">
      <c r="A49" s="12"/>
      <c r="B49" s="14" t="s">
        <v>49</v>
      </c>
      <c r="C49" s="15">
        <v>4636</v>
      </c>
      <c r="D49" s="15">
        <v>3133.72</v>
      </c>
      <c r="E49" s="24">
        <f t="shared" si="2"/>
        <v>0.67595340811044002</v>
      </c>
    </row>
    <row r="50" spans="1:5" s="13" customFormat="1" x14ac:dyDescent="0.25">
      <c r="A50" s="14"/>
      <c r="B50" s="14" t="s">
        <v>24</v>
      </c>
      <c r="C50" s="15">
        <v>7338</v>
      </c>
      <c r="D50" s="15">
        <v>8731.26</v>
      </c>
      <c r="E50" s="24">
        <f t="shared" si="2"/>
        <v>1.189869174161897</v>
      </c>
    </row>
    <row r="51" spans="1:5" s="13" customFormat="1" x14ac:dyDescent="0.25">
      <c r="A51" s="12" t="s">
        <v>67</v>
      </c>
      <c r="B51" s="12" t="s">
        <v>33</v>
      </c>
      <c r="C51" s="11">
        <f>SUM(C52)</f>
        <v>318</v>
      </c>
      <c r="D51" s="11">
        <f t="shared" ref="D51" si="15">SUM(D52)</f>
        <v>110</v>
      </c>
      <c r="E51" s="24">
        <f t="shared" si="2"/>
        <v>0.34591194968553457</v>
      </c>
    </row>
    <row r="52" spans="1:5" s="13" customFormat="1" x14ac:dyDescent="0.25">
      <c r="A52" s="14"/>
      <c r="B52" s="14" t="s">
        <v>20</v>
      </c>
      <c r="C52" s="15">
        <v>318</v>
      </c>
      <c r="D52" s="15">
        <v>110</v>
      </c>
      <c r="E52" s="24">
        <f t="shared" si="2"/>
        <v>0.34591194968553457</v>
      </c>
    </row>
    <row r="53" spans="1:5" s="13" customFormat="1" x14ac:dyDescent="0.25">
      <c r="A53" s="12" t="s">
        <v>71</v>
      </c>
      <c r="B53" s="12" t="s">
        <v>77</v>
      </c>
      <c r="C53" s="11">
        <f>SUM(C54:C55)</f>
        <v>70605</v>
      </c>
      <c r="D53" s="11">
        <f t="shared" ref="D53" si="16">SUM(D54:D55)</f>
        <v>67417.69</v>
      </c>
      <c r="E53" s="24">
        <f t="shared" si="2"/>
        <v>0.95485716309043267</v>
      </c>
    </row>
    <row r="54" spans="1:5" s="13" customFormat="1" x14ac:dyDescent="0.25">
      <c r="A54" s="14"/>
      <c r="B54" s="14" t="s">
        <v>19</v>
      </c>
      <c r="C54" s="15">
        <v>44659</v>
      </c>
      <c r="D54" s="15">
        <v>41472.69</v>
      </c>
      <c r="E54" s="24">
        <f t="shared" si="2"/>
        <v>0.92865245527217366</v>
      </c>
    </row>
    <row r="55" spans="1:5" s="13" customFormat="1" x14ac:dyDescent="0.25">
      <c r="A55" s="14"/>
      <c r="B55" s="14" t="s">
        <v>9</v>
      </c>
      <c r="C55" s="15">
        <v>25946</v>
      </c>
      <c r="D55" s="15">
        <v>25945</v>
      </c>
      <c r="E55" s="24">
        <f t="shared" si="2"/>
        <v>0.99996145841362827</v>
      </c>
    </row>
    <row r="56" spans="1:5" s="13" customFormat="1" x14ac:dyDescent="0.25">
      <c r="A56" s="20" t="s">
        <v>29</v>
      </c>
      <c r="B56" s="20" t="s">
        <v>3</v>
      </c>
      <c r="C56" s="21">
        <f>C57+C60</f>
        <v>69859.73</v>
      </c>
      <c r="D56" s="21">
        <f t="shared" ref="D56" si="17">D57+D60</f>
        <v>69127.94</v>
      </c>
      <c r="E56" s="23">
        <f t="shared" si="2"/>
        <v>0.98952486647171423</v>
      </c>
    </row>
    <row r="57" spans="1:5" s="13" customFormat="1" x14ac:dyDescent="0.25">
      <c r="A57" s="12" t="s">
        <v>60</v>
      </c>
      <c r="B57" s="12" t="s">
        <v>16</v>
      </c>
      <c r="C57" s="11">
        <f>SUM(C58:C59)</f>
        <v>63300.68</v>
      </c>
      <c r="D57" s="11">
        <f t="shared" ref="D57" si="18">SUM(D58:D59)</f>
        <v>62568.89</v>
      </c>
      <c r="E57" s="24">
        <f t="shared" si="2"/>
        <v>0.988439460681939</v>
      </c>
    </row>
    <row r="58" spans="1:5" s="13" customFormat="1" x14ac:dyDescent="0.25">
      <c r="A58" s="12"/>
      <c r="B58" s="14" t="s">
        <v>17</v>
      </c>
      <c r="C58" s="15">
        <v>42155</v>
      </c>
      <c r="D58" s="15">
        <v>41764.519999999997</v>
      </c>
      <c r="E58" s="24">
        <f t="shared" si="2"/>
        <v>0.99073704186929179</v>
      </c>
    </row>
    <row r="59" spans="1:5" s="13" customFormat="1" x14ac:dyDescent="0.25">
      <c r="A59" s="12"/>
      <c r="B59" s="14" t="s">
        <v>68</v>
      </c>
      <c r="C59" s="15">
        <v>21145.68</v>
      </c>
      <c r="D59" s="15">
        <v>20804.37</v>
      </c>
      <c r="E59" s="24">
        <f t="shared" si="2"/>
        <v>0.98385911448579566</v>
      </c>
    </row>
    <row r="60" spans="1:5" s="13" customFormat="1" x14ac:dyDescent="0.25">
      <c r="A60" s="12" t="s">
        <v>61</v>
      </c>
      <c r="B60" s="12" t="s">
        <v>18</v>
      </c>
      <c r="C60" s="11">
        <f>SUM(C61)</f>
        <v>6559.05</v>
      </c>
      <c r="D60" s="11">
        <f t="shared" ref="D60" si="19">SUM(D61)</f>
        <v>6559.05</v>
      </c>
      <c r="E60" s="24">
        <f t="shared" si="2"/>
        <v>1</v>
      </c>
    </row>
    <row r="61" spans="1:5" s="13" customFormat="1" x14ac:dyDescent="0.25">
      <c r="A61" s="12"/>
      <c r="B61" s="14" t="s">
        <v>17</v>
      </c>
      <c r="C61" s="15">
        <v>6559.05</v>
      </c>
      <c r="D61" s="15">
        <v>6559.05</v>
      </c>
      <c r="E61" s="24">
        <f t="shared" si="2"/>
        <v>1</v>
      </c>
    </row>
    <row r="62" spans="1:5" s="13" customFormat="1" x14ac:dyDescent="0.25">
      <c r="A62" s="20" t="s">
        <v>31</v>
      </c>
      <c r="B62" s="20" t="s">
        <v>4</v>
      </c>
      <c r="C62" s="21">
        <f>C63</f>
        <v>26853.5</v>
      </c>
      <c r="D62" s="21">
        <f t="shared" ref="D62" si="20">D63</f>
        <v>29285</v>
      </c>
      <c r="E62" s="23">
        <f t="shared" si="2"/>
        <v>1.0905468560895228</v>
      </c>
    </row>
    <row r="63" spans="1:5" s="10" customFormat="1" x14ac:dyDescent="0.25">
      <c r="A63" s="12" t="s">
        <v>62</v>
      </c>
      <c r="B63" s="12" t="s">
        <v>51</v>
      </c>
      <c r="C63" s="11">
        <f>SUM(C64)</f>
        <v>26853.5</v>
      </c>
      <c r="D63" s="11">
        <f t="shared" ref="D63" si="21">SUM(D64)</f>
        <v>29285</v>
      </c>
      <c r="E63" s="24">
        <f t="shared" si="2"/>
        <v>1.0905468560895228</v>
      </c>
    </row>
    <row r="64" spans="1:5" s="10" customFormat="1" x14ac:dyDescent="0.25">
      <c r="A64" s="14"/>
      <c r="B64" s="14" t="s">
        <v>68</v>
      </c>
      <c r="C64" s="15">
        <v>26853.5</v>
      </c>
      <c r="D64" s="15">
        <v>29285</v>
      </c>
      <c r="E64" s="24">
        <f t="shared" si="2"/>
        <v>1.0905468560895228</v>
      </c>
    </row>
    <row r="65" spans="1:5" s="13" customFormat="1" x14ac:dyDescent="0.25">
      <c r="A65" s="20" t="s">
        <v>32</v>
      </c>
      <c r="B65" s="20" t="s">
        <v>5</v>
      </c>
      <c r="C65" s="21">
        <f>C66+C68</f>
        <v>66363.290000000008</v>
      </c>
      <c r="D65" s="21">
        <f t="shared" ref="D65" si="22">D66+D68</f>
        <v>63647.47</v>
      </c>
      <c r="E65" s="23">
        <f t="shared" si="2"/>
        <v>0.95907647134432295</v>
      </c>
    </row>
    <row r="66" spans="1:5" s="18" customFormat="1" x14ac:dyDescent="0.25">
      <c r="A66" s="12" t="s">
        <v>63</v>
      </c>
      <c r="B66" s="12" t="s">
        <v>23</v>
      </c>
      <c r="C66" s="11">
        <f>C67</f>
        <v>17199</v>
      </c>
      <c r="D66" s="11">
        <f t="shared" ref="D66" si="23">D67</f>
        <v>14649.29</v>
      </c>
      <c r="E66" s="24">
        <f t="shared" si="2"/>
        <v>0.8517524274667132</v>
      </c>
    </row>
    <row r="67" spans="1:5" s="13" customFormat="1" x14ac:dyDescent="0.25">
      <c r="A67" s="14"/>
      <c r="B67" s="14" t="s">
        <v>48</v>
      </c>
      <c r="C67" s="15">
        <v>17199</v>
      </c>
      <c r="D67" s="15">
        <v>14649.29</v>
      </c>
      <c r="E67" s="24">
        <f t="shared" si="2"/>
        <v>0.8517524274667132</v>
      </c>
    </row>
    <row r="68" spans="1:5" s="18" customFormat="1" x14ac:dyDescent="0.25">
      <c r="A68" s="12" t="s">
        <v>72</v>
      </c>
      <c r="B68" s="12" t="s">
        <v>15</v>
      </c>
      <c r="C68" s="11">
        <f>SUM(C69:C69)</f>
        <v>49164.29</v>
      </c>
      <c r="D68" s="11">
        <f t="shared" ref="D68" si="24">SUM(D69:D69)</f>
        <v>48998.18</v>
      </c>
      <c r="E68" s="24">
        <f t="shared" si="2"/>
        <v>0.99662132820386506</v>
      </c>
    </row>
    <row r="69" spans="1:5" s="13" customFormat="1" x14ac:dyDescent="0.25">
      <c r="A69" s="14"/>
      <c r="B69" s="14" t="s">
        <v>68</v>
      </c>
      <c r="C69" s="15">
        <v>49164.29</v>
      </c>
      <c r="D69" s="15">
        <v>48998.18</v>
      </c>
      <c r="E69" s="24">
        <f t="shared" si="2"/>
        <v>0.99662132820386506</v>
      </c>
    </row>
    <row r="70" spans="1:5" s="13" customFormat="1" x14ac:dyDescent="0.25">
      <c r="A70" s="30" t="s">
        <v>21</v>
      </c>
      <c r="B70" s="30"/>
      <c r="C70" s="22">
        <f>C24+C38+C42+C47+C56+C62+C65</f>
        <v>4977182.0799999991</v>
      </c>
      <c r="D70" s="22">
        <f t="shared" ref="D70" si="25">D24+D38+D42+D47+D56+D62+D65</f>
        <v>4705451.5900000008</v>
      </c>
      <c r="E70" s="25">
        <f t="shared" si="2"/>
        <v>0.94540475199975038</v>
      </c>
    </row>
    <row r="71" spans="1:5" ht="12.75" customHeight="1" x14ac:dyDescent="0.25">
      <c r="C71" s="1"/>
    </row>
    <row r="72" spans="1:5" x14ac:dyDescent="0.25">
      <c r="A72" s="29" t="s">
        <v>40</v>
      </c>
      <c r="B72" s="29"/>
      <c r="C72" s="29"/>
      <c r="D72" s="29"/>
      <c r="E72" s="29"/>
    </row>
    <row r="73" spans="1:5" ht="34.5" customHeight="1" x14ac:dyDescent="0.25">
      <c r="A73" s="28" t="s">
        <v>78</v>
      </c>
      <c r="B73" s="28"/>
      <c r="C73" s="28"/>
      <c r="D73" s="28"/>
      <c r="E73" s="28"/>
    </row>
    <row r="74" spans="1:5" x14ac:dyDescent="0.25">
      <c r="A74" s="7"/>
      <c r="B74" s="7"/>
      <c r="C74" s="7"/>
      <c r="D74" s="7"/>
    </row>
    <row r="75" spans="1:5" x14ac:dyDescent="0.25">
      <c r="A75" s="8"/>
      <c r="C75" s="1"/>
    </row>
    <row r="76" spans="1:5" x14ac:dyDescent="0.25">
      <c r="A76" s="8"/>
      <c r="B76" s="8"/>
      <c r="C76" s="29" t="s">
        <v>41</v>
      </c>
      <c r="D76" s="29"/>
      <c r="E76" s="29"/>
    </row>
    <row r="77" spans="1:5" x14ac:dyDescent="0.25">
      <c r="A77" s="8"/>
      <c r="B77" s="8"/>
      <c r="C77" s="29" t="s">
        <v>42</v>
      </c>
      <c r="D77" s="29"/>
      <c r="E77" s="29"/>
    </row>
    <row r="78" spans="1:5" x14ac:dyDescent="0.25">
      <c r="C78" s="1"/>
    </row>
    <row r="79" spans="1:5" x14ac:dyDescent="0.25">
      <c r="C79" s="1"/>
    </row>
    <row r="80" spans="1:5" x14ac:dyDescent="0.25">
      <c r="C80" s="1"/>
    </row>
  </sheetData>
  <mergeCells count="11">
    <mergeCell ref="C76:E76"/>
    <mergeCell ref="C77:E77"/>
    <mergeCell ref="A73:E73"/>
    <mergeCell ref="A15:E15"/>
    <mergeCell ref="A17:E17"/>
    <mergeCell ref="A18:E18"/>
    <mergeCell ref="A20:E20"/>
    <mergeCell ref="A21:E21"/>
    <mergeCell ref="A72:E72"/>
    <mergeCell ref="C1:D1"/>
    <mergeCell ref="A70:B70"/>
  </mergeCells>
  <pageMargins left="0.7" right="0.7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održavanja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2024-06-06T07:27:19Z</cp:lastPrinted>
  <dcterms:created xsi:type="dcterms:W3CDTF">2021-11-30T08:23:44Z</dcterms:created>
  <dcterms:modified xsi:type="dcterms:W3CDTF">2024-06-06T07:27:21Z</dcterms:modified>
</cp:coreProperties>
</file>