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4\Programi uz proračun za 2024\Izvješća o izvršenju Programa\"/>
    </mc:Choice>
  </mc:AlternateContent>
  <xr:revisionPtr revIDLastSave="0" documentId="13_ncr:1_{F11D46E2-F41B-4F8F-8993-03D493B0FF0F}" xr6:coauthVersionLast="47" xr6:coauthVersionMax="47" xr10:uidLastSave="{00000000-0000-0000-0000-000000000000}"/>
  <bookViews>
    <workbookView xWindow="-120" yWindow="-120" windowWidth="29040" windowHeight="15840" xr2:uid="{34AF7E1F-0029-4F4B-A596-E149E09B370F}"/>
  </bookViews>
  <sheets>
    <sheet name="Program održavanj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4" i="1"/>
  <c r="E35" i="1"/>
  <c r="E38" i="1"/>
  <c r="E39" i="1"/>
  <c r="E40" i="1"/>
  <c r="E41" i="1"/>
  <c r="E42" i="1"/>
  <c r="E43" i="1"/>
  <c r="E62" i="1"/>
  <c r="E51" i="1"/>
  <c r="E63" i="1"/>
  <c r="E64" i="1"/>
  <c r="E83" i="1"/>
  <c r="E84" i="1"/>
  <c r="E78" i="1"/>
  <c r="E79" i="1"/>
  <c r="E80" i="1"/>
  <c r="E71" i="1"/>
  <c r="E72" i="1"/>
  <c r="E73" i="1"/>
  <c r="E74" i="1"/>
  <c r="E75" i="1"/>
  <c r="E76" i="1"/>
  <c r="E65" i="1"/>
  <c r="E70" i="1"/>
  <c r="E69" i="1"/>
  <c r="E66" i="1"/>
  <c r="E68" i="1"/>
  <c r="E67" i="1"/>
  <c r="E57" i="1"/>
  <c r="E59" i="1"/>
  <c r="E58" i="1"/>
  <c r="E52" i="1"/>
  <c r="E54" i="1"/>
  <c r="E53" i="1"/>
  <c r="E45" i="1"/>
  <c r="E48" i="1"/>
  <c r="E47" i="1"/>
  <c r="E49" i="1"/>
  <c r="E46" i="1"/>
  <c r="E28" i="1"/>
  <c r="E33" i="1"/>
  <c r="E25" i="1"/>
  <c r="E26" i="1"/>
  <c r="D25" i="1"/>
  <c r="D28" i="1"/>
  <c r="D34" i="1"/>
  <c r="D38" i="1"/>
  <c r="D40" i="1"/>
  <c r="D42" i="1"/>
  <c r="D45" i="1"/>
  <c r="D50" i="1"/>
  <c r="E50" i="1" s="1"/>
  <c r="D52" i="1"/>
  <c r="D57" i="1"/>
  <c r="D61" i="1"/>
  <c r="E61" i="1" s="1"/>
  <c r="D63" i="1"/>
  <c r="D66" i="1"/>
  <c r="D69" i="1"/>
  <c r="D72" i="1"/>
  <c r="D74" i="1"/>
  <c r="D78" i="1"/>
  <c r="D83" i="1"/>
  <c r="C83" i="1"/>
  <c r="C72" i="1"/>
  <c r="C71" i="1" s="1"/>
  <c r="C74" i="1"/>
  <c r="C65" i="1"/>
  <c r="C69" i="1"/>
  <c r="C66" i="1"/>
  <c r="C63" i="1"/>
  <c r="C55" i="1"/>
  <c r="C52" i="1"/>
  <c r="C50" i="1"/>
  <c r="C45" i="1"/>
  <c r="C57" i="1"/>
  <c r="C42" i="1"/>
  <c r="C40" i="1"/>
  <c r="C38" i="1"/>
  <c r="C34" i="1"/>
  <c r="C28" i="1"/>
  <c r="C25" i="1"/>
  <c r="C78" i="1"/>
  <c r="D60" i="1" l="1"/>
  <c r="E60" i="1" s="1"/>
  <c r="D77" i="1"/>
  <c r="E77" i="1" s="1"/>
  <c r="D71" i="1"/>
  <c r="D65" i="1"/>
  <c r="D44" i="1"/>
  <c r="E44" i="1" s="1"/>
  <c r="D24" i="1"/>
  <c r="E24" i="1" s="1"/>
  <c r="C44" i="1"/>
  <c r="C24" i="1"/>
  <c r="C81" i="1"/>
  <c r="D85" i="1" l="1"/>
  <c r="E85" i="1" s="1"/>
  <c r="C61" i="1"/>
  <c r="C60" i="1" s="1"/>
  <c r="C77" i="1"/>
  <c r="C85" i="1" l="1"/>
</calcChain>
</file>

<file path=xl/sharedStrings.xml><?xml version="1.0" encoding="utf-8"?>
<sst xmlns="http://schemas.openxmlformats.org/spreadsheetml/2006/main" count="110" uniqueCount="94">
  <si>
    <t>Sanacija klizišta – projektna dokumentacija</t>
  </si>
  <si>
    <t xml:space="preserve"> Održavanje javnih zelenih površina</t>
  </si>
  <si>
    <t>Održavanje groblja</t>
  </si>
  <si>
    <t>Održavanje javne rasvjete</t>
  </si>
  <si>
    <t>Održavanje nerazvrstanih cesta</t>
  </si>
  <si>
    <t>OPIS I OPSEG POSLOVA TE IZVOR FINANCIRANJA</t>
  </si>
  <si>
    <t xml:space="preserve"> - Prihod od komunalne naknade</t>
  </si>
  <si>
    <t xml:space="preserve"> - Pomoći od izvanproračunskih korisnika</t>
  </si>
  <si>
    <t xml:space="preserve"> - Državni proračun</t>
  </si>
  <si>
    <t xml:space="preserve">Obavljanje komunalnih poslova zimskog održavanja nerazvrstanih ceste </t>
  </si>
  <si>
    <t xml:space="preserve">Obavljanje komunalnih poslova održavanja nerazvrstanih ceste </t>
  </si>
  <si>
    <t>Kameni materijal</t>
  </si>
  <si>
    <t>Malčiranje bankina uz nerazvrstane ceste</t>
  </si>
  <si>
    <t xml:space="preserve"> - Prihodi od sufinanciranja naknade za komunalnu infrastrukturu</t>
  </si>
  <si>
    <t>Električna energija za rasvjetu</t>
  </si>
  <si>
    <t xml:space="preserve">Tekuće održavanje groblja i objekata </t>
  </si>
  <si>
    <t xml:space="preserve"> - Prihodi od grobne naknade i pristojbe</t>
  </si>
  <si>
    <t>Kupnja opreme za groblje</t>
  </si>
  <si>
    <t>Investicijsko održavanje groblja i objekata na groblju</t>
  </si>
  <si>
    <t xml:space="preserve"> - Prihodi od poreza</t>
  </si>
  <si>
    <t xml:space="preserve"> - Vlastiti prihodi</t>
  </si>
  <si>
    <t>UKUPNO</t>
  </si>
  <si>
    <t>Tekuće održavanje sajma</t>
  </si>
  <si>
    <t>Redovno održavanje javne rasvjete na području Grada Zlatara</t>
  </si>
  <si>
    <t xml:space="preserve"> - Prihodi od upravnih i administrativnih pristojbi</t>
  </si>
  <si>
    <t xml:space="preserve">RED. BR. </t>
  </si>
  <si>
    <t>1.</t>
  </si>
  <si>
    <t>2.</t>
  </si>
  <si>
    <t>4.</t>
  </si>
  <si>
    <t>5.</t>
  </si>
  <si>
    <t>3.</t>
  </si>
  <si>
    <t>6.</t>
  </si>
  <si>
    <t>Označavanje ulica i naselja</t>
  </si>
  <si>
    <t xml:space="preserve">                 </t>
  </si>
  <si>
    <t>REPUBLIKA HRVATSKA</t>
  </si>
  <si>
    <t>KRAPINSKO – ZAGORSKA ŽUPANIJA</t>
  </si>
  <si>
    <t>GRAD ZLATAR</t>
  </si>
  <si>
    <t>GRADSKO VIJEĆE</t>
  </si>
  <si>
    <t>Članak  1.</t>
  </si>
  <si>
    <t>Članak  2.</t>
  </si>
  <si>
    <t>PREDSJEDNICA</t>
  </si>
  <si>
    <t>Danijela Findak</t>
  </si>
  <si>
    <t>Održavanje građevina i uređaja javne namjene</t>
  </si>
  <si>
    <t>PROCJENA TROŠKOVA (EUR)</t>
  </si>
  <si>
    <t xml:space="preserve">Održavanje parkova i javnih površina </t>
  </si>
  <si>
    <t xml:space="preserve"> - Prihodi od komunalne naknade</t>
  </si>
  <si>
    <t>Sanacija klizišta na području Grada Zlatara</t>
  </si>
  <si>
    <t xml:space="preserve"> - Prihodi od šumskog doprinosa</t>
  </si>
  <si>
    <t xml:space="preserve"> - Prihodi od vodnog doprinosa</t>
  </si>
  <si>
    <t>Održavanje čistoće i javnih površina</t>
  </si>
  <si>
    <t>Kupnja i sadnja bilja</t>
  </si>
  <si>
    <t>1.1.</t>
  </si>
  <si>
    <t>1.2.</t>
  </si>
  <si>
    <t>1.3.</t>
  </si>
  <si>
    <t>1.4.</t>
  </si>
  <si>
    <t>1.5.</t>
  </si>
  <si>
    <t>1.6.</t>
  </si>
  <si>
    <t>2.1.</t>
  </si>
  <si>
    <t>5.1.</t>
  </si>
  <si>
    <t>5.2.</t>
  </si>
  <si>
    <t>6.1.</t>
  </si>
  <si>
    <t>6.2.</t>
  </si>
  <si>
    <t>6.3.</t>
  </si>
  <si>
    <t>KLASA: 363-01/23-01/44</t>
  </si>
  <si>
    <t>Održavanje javnih prometnih površina na kojima nije dopušten promet</t>
  </si>
  <si>
    <t>2.2.</t>
  </si>
  <si>
    <t>2.3.</t>
  </si>
  <si>
    <t xml:space="preserve"> - Državni proračun komp.mj.</t>
  </si>
  <si>
    <t>Oprema za javne površine</t>
  </si>
  <si>
    <t>Održavanje javnih objekata (javne površine)</t>
  </si>
  <si>
    <t xml:space="preserve"> - Državni proračun, komp. mj. </t>
  </si>
  <si>
    <t xml:space="preserve"> - Državni proračun, komp.mj.</t>
  </si>
  <si>
    <t>4.1.</t>
  </si>
  <si>
    <t>4.2.</t>
  </si>
  <si>
    <t>2.4.</t>
  </si>
  <si>
    <t>Kupnja komunalne opreme (kante za smeće)</t>
  </si>
  <si>
    <t>3.1.</t>
  </si>
  <si>
    <t>3.2.</t>
  </si>
  <si>
    <t>održavanja komunalne infrastrukture u Gradu Zlataru za 2024. godinu</t>
  </si>
  <si>
    <t xml:space="preserve"> - Državni proračun, komp. mj.</t>
  </si>
  <si>
    <t xml:space="preserve"> - Prihodi od državnog proračuna </t>
  </si>
  <si>
    <t>Kupnja komunalne opreme (traktor i priključak - malčer)</t>
  </si>
  <si>
    <t xml:space="preserve"> - Prihod od poreza</t>
  </si>
  <si>
    <t>2.5.</t>
  </si>
  <si>
    <t>IZVRŠENJE (EUR)</t>
  </si>
  <si>
    <t>INDEKS</t>
  </si>
  <si>
    <t>Izvješće o izvršenju Programa</t>
  </si>
  <si>
    <t>U Programu održavanja komunalne infrastrukture u Gradu Zlataru za 2024. godinu ("Službeni glasnik Krapisnko-zagorske županije" broj 46/24, 54/24) izvršen je u 2024. godini kako slijedi:</t>
  </si>
  <si>
    <t xml:space="preserve"> - Prihodi odporeza</t>
  </si>
  <si>
    <t xml:space="preserve"> - Prihod od preza</t>
  </si>
  <si>
    <t>URBROJ: 2140-07-01-25-8</t>
  </si>
  <si>
    <t>Ovo Izvješće temelji se na Godišnjem izvještaju o izvršenju Proračuna Grada Zlatara za 2024. godinu i objavit će se u "Službenom glasniku Krapinsko-zagorske županije".</t>
  </si>
  <si>
    <t>Zlatar, 20.03.2025.</t>
  </si>
  <si>
    <t>Na temelju članka 74. stavka 1.  Zakona o komunalnom gospodarstvu ("Narodne novine" broj 68/18, 110/18,  32/20) i članka 27. Statuta Grada Zlatara („Službeni glasnik Krapinsko-zagorske županije“ broj 36A/13, 9/18, 9/20, 17A/21), Gradsko vijeće Grada Zlatara na 30. sjednici održanoj 20.03.2025.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</si>
</sst>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0" fillId="0" borderId="0" xfId="0" applyNumberFormat="1"/>
    <xf numFmtId="0" fontId="1" fillId="0" borderId="0" xfId="0" applyFont="1"/>
    <xf numFmtId="4" fontId="2" fillId="0" borderId="1" xfId="0" applyNumberFormat="1" applyFont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/>
    <xf numFmtId="4" fontId="3" fillId="3" borderId="1" xfId="0" applyNumberFormat="1" applyFont="1" applyFill="1" applyBorder="1"/>
    <xf numFmtId="0" fontId="2" fillId="0" borderId="1" xfId="0" applyFont="1" applyBorder="1" applyAlignment="1">
      <alignment wrapText="1"/>
    </xf>
    <xf numFmtId="10" fontId="3" fillId="2" borderId="1" xfId="0" applyNumberFormat="1" applyFont="1" applyFill="1" applyBorder="1"/>
    <xf numFmtId="10" fontId="3" fillId="0" borderId="1" xfId="0" applyNumberFormat="1" applyFont="1" applyBorder="1"/>
    <xf numFmtId="10" fontId="2" fillId="0" borderId="1" xfId="0" applyNumberFormat="1" applyFont="1" applyBorder="1"/>
    <xf numFmtId="10" fontId="3" fillId="3" borderId="1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1</xdr:col>
      <xdr:colOff>390525</xdr:colOff>
      <xdr:row>4</xdr:row>
      <xdr:rowOff>95250</xdr:rowOff>
    </xdr:to>
    <xdr:pic>
      <xdr:nvPicPr>
        <xdr:cNvPr id="8" name="Slika 2">
          <a:extLst>
            <a:ext uri="{FF2B5EF4-FFF2-40B4-BE49-F238E27FC236}">
              <a16:creationId xmlns:a16="http://schemas.microsoft.com/office/drawing/2014/main" id="{D629D59F-E15B-2665-32B5-9A0575F71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6858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E3DF-6844-47DE-90ED-EF230C8DDF92}">
  <sheetPr>
    <pageSetUpPr fitToPage="1"/>
  </sheetPr>
  <dimension ref="A1:I95"/>
  <sheetViews>
    <sheetView tabSelected="1" topLeftCell="A67" workbookViewId="0">
      <selection activeCell="B19" sqref="B19"/>
    </sheetView>
  </sheetViews>
  <sheetFormatPr defaultRowHeight="15" x14ac:dyDescent="0.25"/>
  <cols>
    <col min="1" max="1" width="6" customWidth="1"/>
    <col min="2" max="2" width="66.42578125" customWidth="1"/>
    <col min="3" max="3" width="15.42578125" customWidth="1"/>
    <col min="4" max="4" width="11.7109375" customWidth="1"/>
    <col min="5" max="5" width="13.28515625" bestFit="1" customWidth="1"/>
    <col min="8" max="9" width="10.140625" bestFit="1" customWidth="1"/>
  </cols>
  <sheetData>
    <row r="1" spans="1:5" x14ac:dyDescent="0.25">
      <c r="B1" t="s">
        <v>33</v>
      </c>
      <c r="C1" s="27"/>
      <c r="D1" s="27"/>
    </row>
    <row r="6" spans="1:5" x14ac:dyDescent="0.25">
      <c r="A6" s="2" t="s">
        <v>34</v>
      </c>
    </row>
    <row r="7" spans="1:5" x14ac:dyDescent="0.25">
      <c r="A7" s="2" t="s">
        <v>35</v>
      </c>
    </row>
    <row r="8" spans="1:5" x14ac:dyDescent="0.25">
      <c r="A8" s="2" t="s">
        <v>36</v>
      </c>
    </row>
    <row r="9" spans="1:5" x14ac:dyDescent="0.25">
      <c r="A9" s="2" t="s">
        <v>37</v>
      </c>
    </row>
    <row r="11" spans="1:5" x14ac:dyDescent="0.25">
      <c r="A11" s="29" t="s">
        <v>63</v>
      </c>
      <c r="B11" s="29"/>
    </row>
    <row r="12" spans="1:5" x14ac:dyDescent="0.25">
      <c r="A12" s="29" t="s">
        <v>90</v>
      </c>
      <c r="B12" s="29"/>
    </row>
    <row r="13" spans="1:5" x14ac:dyDescent="0.25">
      <c r="A13" s="29" t="s">
        <v>92</v>
      </c>
      <c r="B13" s="29"/>
    </row>
    <row r="15" spans="1:5" ht="51.75" customHeight="1" x14ac:dyDescent="0.25">
      <c r="A15" s="30" t="s">
        <v>93</v>
      </c>
      <c r="B15" s="30"/>
      <c r="C15" s="30"/>
      <c r="D15" s="30"/>
      <c r="E15" s="30"/>
    </row>
    <row r="16" spans="1:5" x14ac:dyDescent="0.25">
      <c r="B16" s="7"/>
    </row>
    <row r="17" spans="1:5" x14ac:dyDescent="0.25">
      <c r="A17" s="31" t="s">
        <v>86</v>
      </c>
      <c r="B17" s="31"/>
      <c r="C17" s="31"/>
      <c r="D17" s="31"/>
      <c r="E17" s="31"/>
    </row>
    <row r="18" spans="1:5" x14ac:dyDescent="0.25">
      <c r="A18" s="31" t="s">
        <v>78</v>
      </c>
      <c r="B18" s="31"/>
      <c r="C18" s="31"/>
      <c r="D18" s="31"/>
      <c r="E18" s="31"/>
    </row>
    <row r="20" spans="1:5" x14ac:dyDescent="0.25">
      <c r="A20" s="27" t="s">
        <v>38</v>
      </c>
      <c r="B20" s="27"/>
      <c r="C20" s="27"/>
      <c r="D20" s="27"/>
      <c r="E20" s="27"/>
    </row>
    <row r="21" spans="1:5" ht="48" customHeight="1" x14ac:dyDescent="0.25">
      <c r="A21" s="30" t="s">
        <v>87</v>
      </c>
      <c r="B21" s="30"/>
      <c r="C21" s="30"/>
      <c r="D21" s="30"/>
      <c r="E21" s="30"/>
    </row>
    <row r="23" spans="1:5" ht="48.75" customHeight="1" x14ac:dyDescent="0.25">
      <c r="A23" s="6" t="s">
        <v>25</v>
      </c>
      <c r="B23" s="4" t="s">
        <v>5</v>
      </c>
      <c r="C23" s="5" t="s">
        <v>43</v>
      </c>
      <c r="D23" s="5" t="s">
        <v>84</v>
      </c>
      <c r="E23" s="5" t="s">
        <v>85</v>
      </c>
    </row>
    <row r="24" spans="1:5" s="12" customFormat="1" x14ac:dyDescent="0.25">
      <c r="A24" s="14" t="s">
        <v>26</v>
      </c>
      <c r="B24" s="14" t="s">
        <v>4</v>
      </c>
      <c r="C24" s="15">
        <f>C25+C28+C34+C38+C40+C42</f>
        <v>270650</v>
      </c>
      <c r="D24" s="15">
        <f t="shared" ref="D24" si="0">D25+D28+D34+D38+D40+D42</f>
        <v>264277.18</v>
      </c>
      <c r="E24" s="22">
        <f>D24/C24*1</f>
        <v>0.97645364862368367</v>
      </c>
    </row>
    <row r="25" spans="1:5" s="12" customFormat="1" x14ac:dyDescent="0.25">
      <c r="A25" s="10" t="s">
        <v>51</v>
      </c>
      <c r="B25" s="10" t="s">
        <v>0</v>
      </c>
      <c r="C25" s="11">
        <f>SUM(C26:C27)</f>
        <v>28026</v>
      </c>
      <c r="D25" s="11">
        <f t="shared" ref="D25" si="1">SUM(D26:D27)</f>
        <v>22775</v>
      </c>
      <c r="E25" s="23">
        <f>D25/C25*1</f>
        <v>0.81263826446870768</v>
      </c>
    </row>
    <row r="26" spans="1:5" s="12" customFormat="1" x14ac:dyDescent="0.25">
      <c r="A26" s="10"/>
      <c r="B26" s="13" t="s">
        <v>88</v>
      </c>
      <c r="C26" s="3">
        <v>28026</v>
      </c>
      <c r="D26" s="3">
        <v>22775</v>
      </c>
      <c r="E26" s="24">
        <f>D26/C26*1</f>
        <v>0.81263826446870768</v>
      </c>
    </row>
    <row r="27" spans="1:5" s="12" customFormat="1" x14ac:dyDescent="0.25">
      <c r="A27" s="10"/>
      <c r="B27" s="13" t="s">
        <v>20</v>
      </c>
      <c r="C27" s="3">
        <v>0</v>
      </c>
      <c r="D27" s="3">
        <v>0</v>
      </c>
      <c r="E27" s="24">
        <v>0</v>
      </c>
    </row>
    <row r="28" spans="1:5" s="12" customFormat="1" x14ac:dyDescent="0.25">
      <c r="A28" s="10" t="s">
        <v>52</v>
      </c>
      <c r="B28" s="10" t="s">
        <v>46</v>
      </c>
      <c r="C28" s="11">
        <f>SUM(C29:C33)</f>
        <v>47624</v>
      </c>
      <c r="D28" s="11">
        <f t="shared" ref="D28" si="2">SUM(D29:D33)</f>
        <v>47624</v>
      </c>
      <c r="E28" s="23">
        <f>D28/C28*1</f>
        <v>1</v>
      </c>
    </row>
    <row r="29" spans="1:5" s="12" customFormat="1" x14ac:dyDescent="0.25">
      <c r="A29" s="10"/>
      <c r="B29" s="13" t="s">
        <v>19</v>
      </c>
      <c r="C29" s="3">
        <v>0</v>
      </c>
      <c r="D29" s="3">
        <v>0</v>
      </c>
      <c r="E29" s="24">
        <v>0</v>
      </c>
    </row>
    <row r="30" spans="1:5" s="12" customFormat="1" x14ac:dyDescent="0.25">
      <c r="A30" s="10"/>
      <c r="B30" s="13" t="s">
        <v>24</v>
      </c>
      <c r="C30" s="3">
        <v>0</v>
      </c>
      <c r="D30" s="3">
        <v>0</v>
      </c>
      <c r="E30" s="24">
        <v>0</v>
      </c>
    </row>
    <row r="31" spans="1:5" s="12" customFormat="1" x14ac:dyDescent="0.25">
      <c r="A31" s="10"/>
      <c r="B31" s="13" t="s">
        <v>45</v>
      </c>
      <c r="C31" s="3">
        <v>0</v>
      </c>
      <c r="D31" s="3">
        <v>0</v>
      </c>
      <c r="E31" s="24">
        <v>0</v>
      </c>
    </row>
    <row r="32" spans="1:5" s="12" customFormat="1" x14ac:dyDescent="0.25">
      <c r="A32" s="10"/>
      <c r="B32" s="13" t="s">
        <v>8</v>
      </c>
      <c r="C32" s="3">
        <v>0</v>
      </c>
      <c r="D32" s="3">
        <v>0</v>
      </c>
      <c r="E32" s="24">
        <v>0</v>
      </c>
    </row>
    <row r="33" spans="1:9" s="12" customFormat="1" x14ac:dyDescent="0.25">
      <c r="A33" s="10"/>
      <c r="B33" s="13" t="s">
        <v>7</v>
      </c>
      <c r="C33" s="3">
        <v>47624</v>
      </c>
      <c r="D33" s="3">
        <v>47624</v>
      </c>
      <c r="E33" s="24">
        <f>D33/C33*1</f>
        <v>1</v>
      </c>
    </row>
    <row r="34" spans="1:9" s="12" customFormat="1" x14ac:dyDescent="0.25">
      <c r="A34" s="10" t="s">
        <v>53</v>
      </c>
      <c r="B34" s="16" t="s">
        <v>10</v>
      </c>
      <c r="C34" s="11">
        <f>SUM(C35:C37)</f>
        <v>133740</v>
      </c>
      <c r="D34" s="11">
        <f t="shared" ref="D34" si="3">SUM(D35:D37)</f>
        <v>152222.98000000001</v>
      </c>
      <c r="E34" s="23">
        <f>D34/C34*1</f>
        <v>1.1382008374457904</v>
      </c>
    </row>
    <row r="35" spans="1:9" s="12" customFormat="1" x14ac:dyDescent="0.25">
      <c r="A35" s="10"/>
      <c r="B35" s="21" t="s">
        <v>19</v>
      </c>
      <c r="C35" s="3">
        <v>127937</v>
      </c>
      <c r="D35" s="3">
        <v>119490.02</v>
      </c>
      <c r="E35" s="24">
        <f>D35/C35*1</f>
        <v>0.933975472302774</v>
      </c>
    </row>
    <row r="36" spans="1:9" s="12" customFormat="1" x14ac:dyDescent="0.25">
      <c r="A36" s="10"/>
      <c r="B36" s="13" t="s">
        <v>45</v>
      </c>
      <c r="C36" s="3">
        <v>5803</v>
      </c>
      <c r="D36" s="3">
        <v>32732.959999999999</v>
      </c>
      <c r="E36" s="24">
        <f t="shared" ref="E36" si="4">D36/C36*1</f>
        <v>5.6406961916250218</v>
      </c>
      <c r="F36" s="19"/>
    </row>
    <row r="37" spans="1:9" s="12" customFormat="1" x14ac:dyDescent="0.25">
      <c r="A37" s="10"/>
      <c r="B37" s="13" t="s">
        <v>13</v>
      </c>
      <c r="C37" s="3">
        <v>0</v>
      </c>
      <c r="D37" s="3">
        <v>0</v>
      </c>
      <c r="E37" s="24">
        <v>0</v>
      </c>
      <c r="F37" s="19"/>
      <c r="H37" s="19"/>
    </row>
    <row r="38" spans="1:9" s="17" customFormat="1" x14ac:dyDescent="0.25">
      <c r="A38" s="10" t="s">
        <v>54</v>
      </c>
      <c r="B38" s="10" t="s">
        <v>9</v>
      </c>
      <c r="C38" s="11">
        <f>SUM(C39)</f>
        <v>24885</v>
      </c>
      <c r="D38" s="11">
        <f t="shared" ref="D38" si="5">SUM(D39)</f>
        <v>8494.59</v>
      </c>
      <c r="E38" s="23">
        <f t="shared" ref="E38:E54" si="6">D38/C38*1</f>
        <v>0.34135382760699218</v>
      </c>
    </row>
    <row r="39" spans="1:9" s="12" customFormat="1" x14ac:dyDescent="0.25">
      <c r="A39" s="10"/>
      <c r="B39" s="13" t="s">
        <v>6</v>
      </c>
      <c r="C39" s="3">
        <v>24885</v>
      </c>
      <c r="D39" s="3">
        <v>8494.59</v>
      </c>
      <c r="E39" s="24">
        <f t="shared" si="6"/>
        <v>0.34135382760699218</v>
      </c>
    </row>
    <row r="40" spans="1:9" s="17" customFormat="1" x14ac:dyDescent="0.25">
      <c r="A40" s="10" t="s">
        <v>55</v>
      </c>
      <c r="B40" s="10" t="s">
        <v>11</v>
      </c>
      <c r="C40" s="11">
        <f>SUM(C41)</f>
        <v>17625</v>
      </c>
      <c r="D40" s="11">
        <f t="shared" ref="D40" si="7">SUM(D41)</f>
        <v>22485.360000000001</v>
      </c>
      <c r="E40" s="23">
        <f t="shared" si="6"/>
        <v>1.2757651063829787</v>
      </c>
      <c r="I40" s="18"/>
    </row>
    <row r="41" spans="1:9" s="12" customFormat="1" x14ac:dyDescent="0.25">
      <c r="A41" s="10"/>
      <c r="B41" s="13" t="s">
        <v>89</v>
      </c>
      <c r="C41" s="3">
        <v>17625</v>
      </c>
      <c r="D41" s="3">
        <v>22485.360000000001</v>
      </c>
      <c r="E41" s="24">
        <f t="shared" si="6"/>
        <v>1.2757651063829787</v>
      </c>
    </row>
    <row r="42" spans="1:9" s="17" customFormat="1" x14ac:dyDescent="0.25">
      <c r="A42" s="10" t="s">
        <v>56</v>
      </c>
      <c r="B42" s="10" t="s">
        <v>12</v>
      </c>
      <c r="C42" s="11">
        <f>SUM(C43)</f>
        <v>18750</v>
      </c>
      <c r="D42" s="11">
        <f t="shared" ref="D42" si="8">SUM(D43)</f>
        <v>10675.25</v>
      </c>
      <c r="E42" s="23">
        <f t="shared" si="6"/>
        <v>0.56934666666666667</v>
      </c>
    </row>
    <row r="43" spans="1:9" s="17" customFormat="1" x14ac:dyDescent="0.25">
      <c r="A43" s="10"/>
      <c r="B43" s="13" t="s">
        <v>6</v>
      </c>
      <c r="C43" s="3">
        <v>18750</v>
      </c>
      <c r="D43" s="3">
        <v>10675.25</v>
      </c>
      <c r="E43" s="24">
        <f t="shared" si="6"/>
        <v>0.56934666666666667</v>
      </c>
    </row>
    <row r="44" spans="1:9" s="12" customFormat="1" x14ac:dyDescent="0.25">
      <c r="A44" s="14" t="s">
        <v>27</v>
      </c>
      <c r="B44" s="14" t="s">
        <v>64</v>
      </c>
      <c r="C44" s="15">
        <f>C45+C50+C52+C55+C57</f>
        <v>234054</v>
      </c>
      <c r="D44" s="15">
        <f t="shared" ref="D44" si="9">D45+D50+D52+D55+D57</f>
        <v>230328.45</v>
      </c>
      <c r="E44" s="22">
        <f t="shared" si="6"/>
        <v>0.98408251941859581</v>
      </c>
    </row>
    <row r="45" spans="1:9" s="12" customFormat="1" x14ac:dyDescent="0.25">
      <c r="A45" s="10" t="s">
        <v>57</v>
      </c>
      <c r="B45" s="10" t="s">
        <v>69</v>
      </c>
      <c r="C45" s="11">
        <f>SUM(C46:C49)</f>
        <v>18951</v>
      </c>
      <c r="D45" s="11">
        <f t="shared" ref="D45" si="10">SUM(D46:D49)</f>
        <v>16697.32</v>
      </c>
      <c r="E45" s="23">
        <f t="shared" si="6"/>
        <v>0.88107857105165954</v>
      </c>
    </row>
    <row r="46" spans="1:9" s="12" customFormat="1" x14ac:dyDescent="0.25">
      <c r="A46" s="13"/>
      <c r="B46" s="13" t="s">
        <v>19</v>
      </c>
      <c r="C46" s="3">
        <v>7314</v>
      </c>
      <c r="D46" s="3">
        <v>5060.32</v>
      </c>
      <c r="E46" s="24">
        <f t="shared" si="6"/>
        <v>0.69186765108012027</v>
      </c>
    </row>
    <row r="47" spans="1:9" s="12" customFormat="1" x14ac:dyDescent="0.25">
      <c r="A47" s="13"/>
      <c r="B47" s="13" t="s">
        <v>47</v>
      </c>
      <c r="C47" s="3">
        <v>490</v>
      </c>
      <c r="D47" s="3">
        <v>490</v>
      </c>
      <c r="E47" s="24">
        <f t="shared" si="6"/>
        <v>1</v>
      </c>
    </row>
    <row r="48" spans="1:9" s="12" customFormat="1" x14ac:dyDescent="0.25">
      <c r="A48" s="13"/>
      <c r="B48" s="13" t="s">
        <v>48</v>
      </c>
      <c r="C48" s="3">
        <v>485</v>
      </c>
      <c r="D48" s="3">
        <v>485</v>
      </c>
      <c r="E48" s="24">
        <f t="shared" si="6"/>
        <v>1</v>
      </c>
    </row>
    <row r="49" spans="1:5" s="12" customFormat="1" x14ac:dyDescent="0.25">
      <c r="A49" s="13"/>
      <c r="B49" s="13" t="s">
        <v>6</v>
      </c>
      <c r="C49" s="3">
        <v>10662</v>
      </c>
      <c r="D49" s="3">
        <v>10662</v>
      </c>
      <c r="E49" s="24">
        <f t="shared" si="6"/>
        <v>1</v>
      </c>
    </row>
    <row r="50" spans="1:5" s="12" customFormat="1" x14ac:dyDescent="0.25">
      <c r="A50" s="10" t="s">
        <v>65</v>
      </c>
      <c r="B50" s="10" t="s">
        <v>49</v>
      </c>
      <c r="C50" s="11">
        <f>SUM(C51)</f>
        <v>64000</v>
      </c>
      <c r="D50" s="11">
        <f t="shared" ref="D50" si="11">SUM(D51)</f>
        <v>62797.63</v>
      </c>
      <c r="E50" s="23">
        <f t="shared" si="6"/>
        <v>0.98121296874999997</v>
      </c>
    </row>
    <row r="51" spans="1:5" s="12" customFormat="1" x14ac:dyDescent="0.25">
      <c r="A51" s="13"/>
      <c r="B51" s="13" t="s">
        <v>67</v>
      </c>
      <c r="C51" s="3">
        <v>64000</v>
      </c>
      <c r="D51" s="3">
        <v>62797.63</v>
      </c>
      <c r="E51" s="24">
        <f t="shared" si="6"/>
        <v>0.98121296874999997</v>
      </c>
    </row>
    <row r="52" spans="1:5" s="12" customFormat="1" x14ac:dyDescent="0.25">
      <c r="A52" s="10" t="s">
        <v>66</v>
      </c>
      <c r="B52" s="10" t="s">
        <v>68</v>
      </c>
      <c r="C52" s="11">
        <f>SUM(C53:C54)</f>
        <v>51103</v>
      </c>
      <c r="D52" s="11">
        <f t="shared" ref="D52" si="12">SUM(D53:D54)</f>
        <v>50833.5</v>
      </c>
      <c r="E52" s="23">
        <f t="shared" si="6"/>
        <v>0.99472633700565527</v>
      </c>
    </row>
    <row r="53" spans="1:5" s="12" customFormat="1" x14ac:dyDescent="0.25">
      <c r="A53" s="13"/>
      <c r="B53" s="13" t="s">
        <v>19</v>
      </c>
      <c r="C53" s="3">
        <v>28300</v>
      </c>
      <c r="D53" s="3">
        <v>28031</v>
      </c>
      <c r="E53" s="24">
        <f t="shared" si="6"/>
        <v>0.99049469964664316</v>
      </c>
    </row>
    <row r="54" spans="1:5" s="12" customFormat="1" x14ac:dyDescent="0.25">
      <c r="A54" s="13"/>
      <c r="B54" s="13" t="s">
        <v>80</v>
      </c>
      <c r="C54" s="3">
        <v>22803</v>
      </c>
      <c r="D54" s="3">
        <v>22802.5</v>
      </c>
      <c r="E54" s="24">
        <f t="shared" si="6"/>
        <v>0.99997807306056219</v>
      </c>
    </row>
    <row r="55" spans="1:5" s="12" customFormat="1" x14ac:dyDescent="0.25">
      <c r="A55" s="10" t="s">
        <v>74</v>
      </c>
      <c r="B55" s="10" t="s">
        <v>75</v>
      </c>
      <c r="C55" s="11">
        <f>SUM(C56)</f>
        <v>0</v>
      </c>
      <c r="D55" s="11">
        <v>0</v>
      </c>
      <c r="E55" s="23">
        <v>0</v>
      </c>
    </row>
    <row r="56" spans="1:5" s="12" customFormat="1" x14ac:dyDescent="0.25">
      <c r="A56" s="13"/>
      <c r="B56" s="13" t="s">
        <v>19</v>
      </c>
      <c r="C56" s="3">
        <v>0</v>
      </c>
      <c r="D56" s="3">
        <v>0</v>
      </c>
      <c r="E56" s="24">
        <v>0</v>
      </c>
    </row>
    <row r="57" spans="1:5" s="12" customFormat="1" x14ac:dyDescent="0.25">
      <c r="A57" s="10" t="s">
        <v>83</v>
      </c>
      <c r="B57" s="10" t="s">
        <v>81</v>
      </c>
      <c r="C57" s="11">
        <f>C58+C59</f>
        <v>100000</v>
      </c>
      <c r="D57" s="11">
        <f t="shared" ref="D57" si="13">D58+D59</f>
        <v>100000</v>
      </c>
      <c r="E57" s="23">
        <f t="shared" ref="E57:E80" si="14">D57/C57*1</f>
        <v>1</v>
      </c>
    </row>
    <row r="58" spans="1:5" s="12" customFormat="1" x14ac:dyDescent="0.25">
      <c r="A58" s="10"/>
      <c r="B58" s="13" t="s">
        <v>82</v>
      </c>
      <c r="C58" s="3">
        <v>70000</v>
      </c>
      <c r="D58" s="3">
        <v>70000</v>
      </c>
      <c r="E58" s="24">
        <f t="shared" si="14"/>
        <v>1</v>
      </c>
    </row>
    <row r="59" spans="1:5" s="12" customFormat="1" x14ac:dyDescent="0.25">
      <c r="A59" s="13"/>
      <c r="B59" s="13" t="s">
        <v>8</v>
      </c>
      <c r="C59" s="3">
        <v>30000</v>
      </c>
      <c r="D59" s="3">
        <v>30000</v>
      </c>
      <c r="E59" s="24">
        <f t="shared" si="14"/>
        <v>1</v>
      </c>
    </row>
    <row r="60" spans="1:5" s="12" customFormat="1" x14ac:dyDescent="0.25">
      <c r="A60" s="14" t="s">
        <v>30</v>
      </c>
      <c r="B60" s="14" t="s">
        <v>1</v>
      </c>
      <c r="C60" s="15">
        <f>C61+C63</f>
        <v>84000</v>
      </c>
      <c r="D60" s="15">
        <f t="shared" ref="D60" si="15">D61+D63</f>
        <v>84204.08</v>
      </c>
      <c r="E60" s="22">
        <f t="shared" si="14"/>
        <v>1.0024295238095238</v>
      </c>
    </row>
    <row r="61" spans="1:5" s="12" customFormat="1" x14ac:dyDescent="0.25">
      <c r="A61" s="10" t="s">
        <v>76</v>
      </c>
      <c r="B61" s="10" t="s">
        <v>44</v>
      </c>
      <c r="C61" s="11">
        <f>C62</f>
        <v>64000</v>
      </c>
      <c r="D61" s="11">
        <f t="shared" ref="D61" si="16">D62</f>
        <v>62824.08</v>
      </c>
      <c r="E61" s="23">
        <f t="shared" si="14"/>
        <v>0.98162625000000003</v>
      </c>
    </row>
    <row r="62" spans="1:5" s="12" customFormat="1" x14ac:dyDescent="0.25">
      <c r="A62" s="13"/>
      <c r="B62" s="13" t="s">
        <v>71</v>
      </c>
      <c r="C62" s="3">
        <v>64000</v>
      </c>
      <c r="D62" s="3">
        <v>62824.08</v>
      </c>
      <c r="E62" s="24">
        <f t="shared" si="14"/>
        <v>0.98162625000000003</v>
      </c>
    </row>
    <row r="63" spans="1:5" s="12" customFormat="1" x14ac:dyDescent="0.25">
      <c r="A63" s="10" t="s">
        <v>77</v>
      </c>
      <c r="B63" s="10" t="s">
        <v>50</v>
      </c>
      <c r="C63" s="11">
        <f>C64</f>
        <v>20000</v>
      </c>
      <c r="D63" s="11">
        <f t="shared" ref="D63" si="17">D64</f>
        <v>21380</v>
      </c>
      <c r="E63" s="23">
        <f t="shared" si="14"/>
        <v>1.069</v>
      </c>
    </row>
    <row r="64" spans="1:5" s="12" customFormat="1" x14ac:dyDescent="0.25">
      <c r="A64" s="13"/>
      <c r="B64" s="13" t="s">
        <v>79</v>
      </c>
      <c r="C64" s="3">
        <v>20000</v>
      </c>
      <c r="D64" s="3">
        <v>21380</v>
      </c>
      <c r="E64" s="24">
        <f t="shared" si="14"/>
        <v>1.069</v>
      </c>
    </row>
    <row r="65" spans="1:5" s="12" customFormat="1" x14ac:dyDescent="0.25">
      <c r="A65" s="14" t="s">
        <v>28</v>
      </c>
      <c r="B65" s="14" t="s">
        <v>42</v>
      </c>
      <c r="C65" s="15">
        <f>C66+C69</f>
        <v>33978</v>
      </c>
      <c r="D65" s="15">
        <f t="shared" ref="D65" si="18">D66+D69</f>
        <v>34599.03</v>
      </c>
      <c r="E65" s="22">
        <f t="shared" si="14"/>
        <v>1.0182774147978104</v>
      </c>
    </row>
    <row r="66" spans="1:5" s="12" customFormat="1" x14ac:dyDescent="0.25">
      <c r="A66" s="10" t="s">
        <v>72</v>
      </c>
      <c r="B66" s="10" t="s">
        <v>22</v>
      </c>
      <c r="C66" s="11">
        <f>SUM(C67:C68)</f>
        <v>30660</v>
      </c>
      <c r="D66" s="11">
        <f t="shared" ref="D66" si="19">SUM(D67:D68)</f>
        <v>31281.03</v>
      </c>
      <c r="E66" s="23">
        <f t="shared" si="14"/>
        <v>1.0202553816046966</v>
      </c>
    </row>
    <row r="67" spans="1:5" s="12" customFormat="1" x14ac:dyDescent="0.25">
      <c r="A67" s="10"/>
      <c r="B67" s="13" t="s">
        <v>70</v>
      </c>
      <c r="C67" s="3">
        <v>30000</v>
      </c>
      <c r="D67" s="3">
        <v>31127.68</v>
      </c>
      <c r="E67" s="24">
        <f t="shared" si="14"/>
        <v>1.0375893333333333</v>
      </c>
    </row>
    <row r="68" spans="1:5" s="12" customFormat="1" x14ac:dyDescent="0.25">
      <c r="A68" s="13"/>
      <c r="B68" s="13" t="s">
        <v>24</v>
      </c>
      <c r="C68" s="3">
        <v>660</v>
      </c>
      <c r="D68" s="3">
        <v>153.35</v>
      </c>
      <c r="E68" s="24">
        <f t="shared" si="14"/>
        <v>0.23234848484848483</v>
      </c>
    </row>
    <row r="69" spans="1:5" s="12" customFormat="1" x14ac:dyDescent="0.25">
      <c r="A69" s="10" t="s">
        <v>73</v>
      </c>
      <c r="B69" s="10" t="s">
        <v>32</v>
      </c>
      <c r="C69" s="11">
        <f>SUM(C70)</f>
        <v>3318</v>
      </c>
      <c r="D69" s="11">
        <f t="shared" ref="D69" si="20">SUM(D70)</f>
        <v>3318</v>
      </c>
      <c r="E69" s="23">
        <f t="shared" si="14"/>
        <v>1</v>
      </c>
    </row>
    <row r="70" spans="1:5" s="12" customFormat="1" x14ac:dyDescent="0.25">
      <c r="A70" s="13"/>
      <c r="B70" s="13" t="s">
        <v>20</v>
      </c>
      <c r="C70" s="3">
        <v>3318</v>
      </c>
      <c r="D70" s="3">
        <v>3318</v>
      </c>
      <c r="E70" s="24">
        <f t="shared" si="14"/>
        <v>1</v>
      </c>
    </row>
    <row r="71" spans="1:5" s="12" customFormat="1" x14ac:dyDescent="0.25">
      <c r="A71" s="14" t="s">
        <v>29</v>
      </c>
      <c r="B71" s="14" t="s">
        <v>3</v>
      </c>
      <c r="C71" s="15">
        <f>C72+C74</f>
        <v>62270</v>
      </c>
      <c r="D71" s="15">
        <f t="shared" ref="D71" si="21">D72+D74</f>
        <v>63003.21</v>
      </c>
      <c r="E71" s="22">
        <f t="shared" si="14"/>
        <v>1.0117746908623735</v>
      </c>
    </row>
    <row r="72" spans="1:5" s="12" customFormat="1" x14ac:dyDescent="0.25">
      <c r="A72" s="10" t="s">
        <v>58</v>
      </c>
      <c r="B72" s="10" t="s">
        <v>23</v>
      </c>
      <c r="C72" s="11">
        <f>C73</f>
        <v>32199</v>
      </c>
      <c r="D72" s="11">
        <f t="shared" ref="D72" si="22">D73</f>
        <v>31731.11</v>
      </c>
      <c r="E72" s="23">
        <f t="shared" si="14"/>
        <v>0.9854688033789869</v>
      </c>
    </row>
    <row r="73" spans="1:5" s="12" customFormat="1" x14ac:dyDescent="0.25">
      <c r="A73" s="13"/>
      <c r="B73" s="13" t="s">
        <v>45</v>
      </c>
      <c r="C73" s="3">
        <v>32199</v>
      </c>
      <c r="D73" s="3">
        <v>31731.11</v>
      </c>
      <c r="E73" s="24">
        <f t="shared" si="14"/>
        <v>0.9854688033789869</v>
      </c>
    </row>
    <row r="74" spans="1:5" s="12" customFormat="1" x14ac:dyDescent="0.25">
      <c r="A74" s="10" t="s">
        <v>59</v>
      </c>
      <c r="B74" s="10" t="s">
        <v>14</v>
      </c>
      <c r="C74" s="11">
        <f>SUM(C75:C76)</f>
        <v>30071</v>
      </c>
      <c r="D74" s="11">
        <f t="shared" ref="D74" si="23">SUM(D75:D76)</f>
        <v>31272.1</v>
      </c>
      <c r="E74" s="23">
        <f t="shared" si="14"/>
        <v>1.0399421369425692</v>
      </c>
    </row>
    <row r="75" spans="1:5" s="12" customFormat="1" x14ac:dyDescent="0.25">
      <c r="A75" s="10"/>
      <c r="B75" s="13" t="s">
        <v>45</v>
      </c>
      <c r="C75" s="3">
        <v>20526</v>
      </c>
      <c r="D75" s="3">
        <v>21727.1</v>
      </c>
      <c r="E75" s="24">
        <f t="shared" si="14"/>
        <v>1.0585160284517197</v>
      </c>
    </row>
    <row r="76" spans="1:5" s="12" customFormat="1" x14ac:dyDescent="0.25">
      <c r="A76" s="13"/>
      <c r="B76" s="13" t="s">
        <v>71</v>
      </c>
      <c r="C76" s="3">
        <v>9545</v>
      </c>
      <c r="D76" s="3">
        <v>9545</v>
      </c>
      <c r="E76" s="24">
        <f t="shared" si="14"/>
        <v>1</v>
      </c>
    </row>
    <row r="77" spans="1:5" s="12" customFormat="1" x14ac:dyDescent="0.25">
      <c r="A77" s="14" t="s">
        <v>31</v>
      </c>
      <c r="B77" s="14" t="s">
        <v>2</v>
      </c>
      <c r="C77" s="15">
        <f>C78+C81+C83</f>
        <v>78112</v>
      </c>
      <c r="D77" s="15">
        <f t="shared" ref="D77" si="24">D78+D81+D83</f>
        <v>78486.83</v>
      </c>
      <c r="E77" s="22">
        <f t="shared" si="14"/>
        <v>1.0047986224907826</v>
      </c>
    </row>
    <row r="78" spans="1:5" s="12" customFormat="1" x14ac:dyDescent="0.25">
      <c r="A78" s="10" t="s">
        <v>60</v>
      </c>
      <c r="B78" s="10" t="s">
        <v>15</v>
      </c>
      <c r="C78" s="11">
        <f>SUM(C79:C80)</f>
        <v>69569</v>
      </c>
      <c r="D78" s="11">
        <f t="shared" ref="D78" si="25">SUM(D79:D80)</f>
        <v>69943.83</v>
      </c>
      <c r="E78" s="23">
        <f t="shared" si="14"/>
        <v>1.0053878882835745</v>
      </c>
    </row>
    <row r="79" spans="1:5" s="12" customFormat="1" x14ac:dyDescent="0.25">
      <c r="A79" s="10"/>
      <c r="B79" s="13" t="s">
        <v>16</v>
      </c>
      <c r="C79" s="3">
        <v>49851</v>
      </c>
      <c r="D79" s="3">
        <v>48952.49</v>
      </c>
      <c r="E79" s="24">
        <f t="shared" si="14"/>
        <v>0.98197608874445841</v>
      </c>
    </row>
    <row r="80" spans="1:5" s="12" customFormat="1" x14ac:dyDescent="0.25">
      <c r="A80" s="10"/>
      <c r="B80" s="13" t="s">
        <v>71</v>
      </c>
      <c r="C80" s="3">
        <v>19718</v>
      </c>
      <c r="D80" s="3">
        <v>20991.34</v>
      </c>
      <c r="E80" s="24">
        <f t="shared" si="14"/>
        <v>1.0645775433613958</v>
      </c>
    </row>
    <row r="81" spans="1:5" s="12" customFormat="1" x14ac:dyDescent="0.25">
      <c r="A81" s="10" t="s">
        <v>61</v>
      </c>
      <c r="B81" s="10" t="s">
        <v>18</v>
      </c>
      <c r="C81" s="11">
        <f>C82</f>
        <v>0</v>
      </c>
      <c r="D81" s="11">
        <v>0</v>
      </c>
      <c r="E81" s="23">
        <v>0</v>
      </c>
    </row>
    <row r="82" spans="1:5" s="12" customFormat="1" x14ac:dyDescent="0.25">
      <c r="A82" s="10"/>
      <c r="B82" s="13" t="s">
        <v>16</v>
      </c>
      <c r="C82" s="3">
        <v>0</v>
      </c>
      <c r="D82" s="3">
        <v>0</v>
      </c>
      <c r="E82" s="24">
        <v>0</v>
      </c>
    </row>
    <row r="83" spans="1:5" s="12" customFormat="1" x14ac:dyDescent="0.25">
      <c r="A83" s="10" t="s">
        <v>62</v>
      </c>
      <c r="B83" s="10" t="s">
        <v>17</v>
      </c>
      <c r="C83" s="11">
        <f>C84</f>
        <v>8543</v>
      </c>
      <c r="D83" s="11">
        <f t="shared" ref="D83" si="26">D84</f>
        <v>8543</v>
      </c>
      <c r="E83" s="23">
        <f>D83/C83*1</f>
        <v>1</v>
      </c>
    </row>
    <row r="84" spans="1:5" s="12" customFormat="1" x14ac:dyDescent="0.25">
      <c r="A84" s="10"/>
      <c r="B84" s="13" t="s">
        <v>16</v>
      </c>
      <c r="C84" s="3">
        <v>8543</v>
      </c>
      <c r="D84" s="3">
        <v>8543</v>
      </c>
      <c r="E84" s="24">
        <f>D84/C84*1</f>
        <v>1</v>
      </c>
    </row>
    <row r="85" spans="1:5" x14ac:dyDescent="0.25">
      <c r="A85" s="28" t="s">
        <v>21</v>
      </c>
      <c r="B85" s="28"/>
      <c r="C85" s="20">
        <f>C24+C44+C60+C65+C71+C77</f>
        <v>763064</v>
      </c>
      <c r="D85" s="20">
        <f t="shared" ref="D85" si="27">D24+D44+D60+D65+D71+D77</f>
        <v>754898.77999999991</v>
      </c>
      <c r="E85" s="25">
        <f>D85/C85*1</f>
        <v>0.98929942966776041</v>
      </c>
    </row>
    <row r="86" spans="1:5" ht="27.75" customHeight="1" x14ac:dyDescent="0.25">
      <c r="C86" s="1"/>
    </row>
    <row r="87" spans="1:5" x14ac:dyDescent="0.25">
      <c r="A87" s="26" t="s">
        <v>39</v>
      </c>
      <c r="B87" s="26"/>
      <c r="C87" s="26"/>
      <c r="D87" s="26"/>
      <c r="E87" s="26"/>
    </row>
    <row r="88" spans="1:5" ht="34.5" customHeight="1" x14ac:dyDescent="0.25">
      <c r="A88" s="30" t="s">
        <v>91</v>
      </c>
      <c r="B88" s="30"/>
      <c r="C88" s="30"/>
      <c r="D88" s="30"/>
      <c r="E88" s="30"/>
    </row>
    <row r="89" spans="1:5" x14ac:dyDescent="0.25">
      <c r="A89" s="8"/>
      <c r="B89" s="8"/>
      <c r="C89" s="8"/>
      <c r="D89" s="8"/>
    </row>
    <row r="90" spans="1:5" x14ac:dyDescent="0.25">
      <c r="A90" s="9"/>
      <c r="C90" s="1"/>
    </row>
    <row r="91" spans="1:5" x14ac:dyDescent="0.25">
      <c r="A91" s="9"/>
      <c r="B91" s="9"/>
      <c r="C91" s="26" t="s">
        <v>40</v>
      </c>
      <c r="D91" s="26"/>
    </row>
    <row r="92" spans="1:5" x14ac:dyDescent="0.25">
      <c r="A92" s="9"/>
      <c r="B92" s="9"/>
      <c r="C92" s="26" t="s">
        <v>41</v>
      </c>
      <c r="D92" s="26"/>
    </row>
    <row r="93" spans="1:5" x14ac:dyDescent="0.25">
      <c r="C93" s="1"/>
    </row>
    <row r="94" spans="1:5" x14ac:dyDescent="0.25">
      <c r="C94" s="1"/>
    </row>
    <row r="95" spans="1:5" x14ac:dyDescent="0.25">
      <c r="C95" s="1"/>
    </row>
  </sheetData>
  <mergeCells count="14">
    <mergeCell ref="C91:D91"/>
    <mergeCell ref="C92:D92"/>
    <mergeCell ref="C1:D1"/>
    <mergeCell ref="A85:B85"/>
    <mergeCell ref="A11:B11"/>
    <mergeCell ref="A12:B12"/>
    <mergeCell ref="A13:B13"/>
    <mergeCell ref="A15:E15"/>
    <mergeCell ref="A17:E17"/>
    <mergeCell ref="A18:E18"/>
    <mergeCell ref="A20:E20"/>
    <mergeCell ref="A21:E21"/>
    <mergeCell ref="A87:E87"/>
    <mergeCell ref="A88:E88"/>
  </mergeCells>
  <pageMargins left="0.7" right="0.7" top="0.75" bottom="0.75" header="0.3" footer="0.3"/>
  <pageSetup paperSize="9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održavanja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2025-03-14T09:00:33Z</cp:lastPrinted>
  <dcterms:created xsi:type="dcterms:W3CDTF">2021-11-30T08:23:44Z</dcterms:created>
  <dcterms:modified xsi:type="dcterms:W3CDTF">2025-03-14T14:02:23Z</dcterms:modified>
</cp:coreProperties>
</file>