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g\Desktop\Planovi i rebalansi\Proračun za 2025\Donešene I. izmjene i dopune Programa\"/>
    </mc:Choice>
  </mc:AlternateContent>
  <xr:revisionPtr revIDLastSave="0" documentId="13_ncr:1_{EEE1AEFD-AC06-4746-B974-B779C5185618}" xr6:coauthVersionLast="47" xr6:coauthVersionMax="47" xr10:uidLastSave="{00000000-0000-0000-0000-000000000000}"/>
  <bookViews>
    <workbookView xWindow="19995" yWindow="765" windowWidth="18345" windowHeight="19980" xr2:uid="{F0FCFBC7-AEF3-4F17-8447-D6BF33B77B42}"/>
  </bookViews>
  <sheets>
    <sheet name="Program građenja kom inf" sheetId="1" r:id="rId1"/>
    <sheet name="List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  <c r="H90" i="1"/>
  <c r="C132" i="1"/>
  <c r="C131" i="1"/>
  <c r="C130" i="1"/>
  <c r="C129" i="1"/>
  <c r="C127" i="1" s="1"/>
  <c r="C90" i="1" s="1"/>
  <c r="C128" i="1"/>
  <c r="J127" i="1"/>
  <c r="I127" i="1"/>
  <c r="I90" i="1" s="1"/>
  <c r="H127" i="1"/>
  <c r="G127" i="1"/>
  <c r="F127" i="1"/>
  <c r="E127" i="1"/>
  <c r="D127" i="1"/>
  <c r="I143" i="1"/>
  <c r="J33" i="1"/>
  <c r="G39" i="1"/>
  <c r="J152" i="1"/>
  <c r="H39" i="1"/>
  <c r="H26" i="1" s="1"/>
  <c r="C157" i="1"/>
  <c r="C156" i="1"/>
  <c r="C155" i="1"/>
  <c r="C154" i="1"/>
  <c r="C153" i="1"/>
  <c r="I152" i="1"/>
  <c r="H152" i="1"/>
  <c r="G152" i="1"/>
  <c r="F152" i="1"/>
  <c r="E152" i="1"/>
  <c r="D152" i="1"/>
  <c r="C44" i="1"/>
  <c r="C43" i="1"/>
  <c r="C42" i="1"/>
  <c r="C41" i="1"/>
  <c r="C40" i="1"/>
  <c r="I39" i="1"/>
  <c r="F39" i="1"/>
  <c r="D134" i="1"/>
  <c r="C139" i="1"/>
  <c r="C138" i="1"/>
  <c r="C137" i="1"/>
  <c r="C136" i="1"/>
  <c r="C135" i="1"/>
  <c r="J134" i="1"/>
  <c r="I134" i="1"/>
  <c r="H134" i="1"/>
  <c r="G134" i="1"/>
  <c r="F134" i="1"/>
  <c r="E134" i="1"/>
  <c r="H60" i="1"/>
  <c r="I63" i="1"/>
  <c r="I60" i="1" s="1"/>
  <c r="C120" i="1"/>
  <c r="C119" i="1"/>
  <c r="C118" i="1"/>
  <c r="C117" i="1"/>
  <c r="C116" i="1"/>
  <c r="J115" i="1"/>
  <c r="I115" i="1"/>
  <c r="H115" i="1"/>
  <c r="G115" i="1"/>
  <c r="F115" i="1"/>
  <c r="E115" i="1"/>
  <c r="D115" i="1"/>
  <c r="G169" i="1"/>
  <c r="I149" i="1"/>
  <c r="C149" i="1" s="1"/>
  <c r="C147" i="1"/>
  <c r="C148" i="1"/>
  <c r="H146" i="1"/>
  <c r="G146" i="1"/>
  <c r="D146" i="1"/>
  <c r="E146" i="1"/>
  <c r="F146" i="1"/>
  <c r="C151" i="1"/>
  <c r="C150" i="1"/>
  <c r="I140" i="1"/>
  <c r="C152" i="1" l="1"/>
  <c r="C39" i="1"/>
  <c r="C63" i="1"/>
  <c r="I146" i="1"/>
  <c r="I133" i="1" s="1"/>
  <c r="C134" i="1"/>
  <c r="C115" i="1"/>
  <c r="C146" i="1"/>
  <c r="C36" i="1" l="1"/>
  <c r="I33" i="1"/>
  <c r="G54" i="1"/>
  <c r="I27" i="1"/>
  <c r="C30" i="1"/>
  <c r="F33" i="1"/>
  <c r="C38" i="1"/>
  <c r="C37" i="1"/>
  <c r="C35" i="1"/>
  <c r="C34" i="1"/>
  <c r="J48" i="1"/>
  <c r="I48" i="1"/>
  <c r="H48" i="1"/>
  <c r="G48" i="1"/>
  <c r="F48" i="1"/>
  <c r="E48" i="1"/>
  <c r="D48" i="1"/>
  <c r="C32" i="1"/>
  <c r="C31" i="1"/>
  <c r="C49" i="1"/>
  <c r="D166" i="1"/>
  <c r="D165" i="1" s="1"/>
  <c r="E166" i="1"/>
  <c r="E165" i="1" s="1"/>
  <c r="F166" i="1"/>
  <c r="F165" i="1" s="1"/>
  <c r="G166" i="1"/>
  <c r="G165" i="1" s="1"/>
  <c r="H166" i="1"/>
  <c r="H165" i="1" s="1"/>
  <c r="I166" i="1"/>
  <c r="I165" i="1" s="1"/>
  <c r="J166" i="1"/>
  <c r="J165" i="1" s="1"/>
  <c r="J146" i="1" s="1"/>
  <c r="D159" i="1"/>
  <c r="D158" i="1" s="1"/>
  <c r="E159" i="1"/>
  <c r="E158" i="1" s="1"/>
  <c r="F159" i="1"/>
  <c r="F158" i="1" s="1"/>
  <c r="G159" i="1"/>
  <c r="G158" i="1" s="1"/>
  <c r="H159" i="1"/>
  <c r="H158" i="1" s="1"/>
  <c r="I159" i="1"/>
  <c r="I158" i="1" s="1"/>
  <c r="J159" i="1"/>
  <c r="J158" i="1" s="1"/>
  <c r="D140" i="1"/>
  <c r="D133" i="1" s="1"/>
  <c r="E140" i="1"/>
  <c r="E133" i="1" s="1"/>
  <c r="F140" i="1"/>
  <c r="F133" i="1" s="1"/>
  <c r="G140" i="1"/>
  <c r="G133" i="1" s="1"/>
  <c r="H140" i="1"/>
  <c r="H133" i="1" s="1"/>
  <c r="J140" i="1"/>
  <c r="J133" i="1" s="1"/>
  <c r="D121" i="1"/>
  <c r="E121" i="1"/>
  <c r="F121" i="1"/>
  <c r="G121" i="1"/>
  <c r="H121" i="1"/>
  <c r="I121" i="1"/>
  <c r="J121" i="1"/>
  <c r="D109" i="1"/>
  <c r="E109" i="1"/>
  <c r="F109" i="1"/>
  <c r="G109" i="1"/>
  <c r="H109" i="1"/>
  <c r="I109" i="1"/>
  <c r="J109" i="1"/>
  <c r="D103" i="1"/>
  <c r="E103" i="1"/>
  <c r="F103" i="1"/>
  <c r="G103" i="1"/>
  <c r="H103" i="1"/>
  <c r="I103" i="1"/>
  <c r="J103" i="1"/>
  <c r="D97" i="1"/>
  <c r="E97" i="1"/>
  <c r="F97" i="1"/>
  <c r="G97" i="1"/>
  <c r="H97" i="1"/>
  <c r="I97" i="1"/>
  <c r="J97" i="1"/>
  <c r="D91" i="1"/>
  <c r="E91" i="1"/>
  <c r="F91" i="1"/>
  <c r="G91" i="1"/>
  <c r="H91" i="1"/>
  <c r="I91" i="1"/>
  <c r="J91" i="1"/>
  <c r="D84" i="1"/>
  <c r="E84" i="1"/>
  <c r="F84" i="1"/>
  <c r="G84" i="1"/>
  <c r="H84" i="1"/>
  <c r="I84" i="1"/>
  <c r="J84" i="1"/>
  <c r="D78" i="1"/>
  <c r="E78" i="1"/>
  <c r="F78" i="1"/>
  <c r="G78" i="1"/>
  <c r="H78" i="1"/>
  <c r="I78" i="1"/>
  <c r="J78" i="1"/>
  <c r="D72" i="1"/>
  <c r="E72" i="1"/>
  <c r="F72" i="1"/>
  <c r="G72" i="1"/>
  <c r="H72" i="1"/>
  <c r="I72" i="1"/>
  <c r="J72" i="1"/>
  <c r="D66" i="1"/>
  <c r="E66" i="1"/>
  <c r="F66" i="1"/>
  <c r="G66" i="1"/>
  <c r="H66" i="1"/>
  <c r="I66" i="1"/>
  <c r="J66" i="1"/>
  <c r="D60" i="1"/>
  <c r="E60" i="1"/>
  <c r="F60" i="1"/>
  <c r="G60" i="1"/>
  <c r="J60" i="1"/>
  <c r="D54" i="1"/>
  <c r="E54" i="1"/>
  <c r="F54" i="1"/>
  <c r="H54" i="1"/>
  <c r="I54" i="1"/>
  <c r="J54" i="1"/>
  <c r="J39" i="1" s="1"/>
  <c r="C114" i="1"/>
  <c r="C113" i="1"/>
  <c r="C112" i="1"/>
  <c r="C111" i="1"/>
  <c r="C110" i="1"/>
  <c r="C141" i="1"/>
  <c r="C142" i="1"/>
  <c r="C143" i="1"/>
  <c r="C144" i="1"/>
  <c r="C145" i="1"/>
  <c r="C104" i="1"/>
  <c r="C105" i="1"/>
  <c r="C106" i="1"/>
  <c r="C107" i="1"/>
  <c r="C108" i="1"/>
  <c r="C83" i="1"/>
  <c r="C82" i="1"/>
  <c r="C81" i="1"/>
  <c r="C80" i="1"/>
  <c r="C79" i="1"/>
  <c r="C77" i="1"/>
  <c r="C76" i="1"/>
  <c r="C75" i="1"/>
  <c r="C74" i="1"/>
  <c r="C73" i="1"/>
  <c r="I26" i="1" l="1"/>
  <c r="C33" i="1"/>
  <c r="I47" i="1"/>
  <c r="E47" i="1"/>
  <c r="H47" i="1"/>
  <c r="D47" i="1"/>
  <c r="G47" i="1"/>
  <c r="J47" i="1"/>
  <c r="F47" i="1"/>
  <c r="C78" i="1"/>
  <c r="C103" i="1"/>
  <c r="C140" i="1"/>
  <c r="C133" i="1" s="1"/>
  <c r="G90" i="1"/>
  <c r="C109" i="1"/>
  <c r="C72" i="1"/>
  <c r="J90" i="1"/>
  <c r="D90" i="1"/>
  <c r="E46" i="1"/>
  <c r="F90" i="1"/>
  <c r="F27" i="1"/>
  <c r="F26" i="1" s="1"/>
  <c r="H27" i="1"/>
  <c r="C126" i="1"/>
  <c r="C125" i="1"/>
  <c r="C124" i="1"/>
  <c r="C123" i="1"/>
  <c r="C122" i="1"/>
  <c r="J46" i="1" l="1"/>
  <c r="I46" i="1"/>
  <c r="I173" i="1" s="1"/>
  <c r="G46" i="1"/>
  <c r="D46" i="1"/>
  <c r="E27" i="1"/>
  <c r="E26" i="1" s="1"/>
  <c r="E173" i="1" s="1"/>
  <c r="F46" i="1"/>
  <c r="J27" i="1"/>
  <c r="J26" i="1" s="1"/>
  <c r="J173" i="1" s="1"/>
  <c r="G27" i="1"/>
  <c r="G26" i="1" s="1"/>
  <c r="H46" i="1"/>
  <c r="H173" i="1" s="1"/>
  <c r="C121" i="1"/>
  <c r="F173" i="1"/>
  <c r="C89" i="1"/>
  <c r="C88" i="1"/>
  <c r="C87" i="1"/>
  <c r="C86" i="1"/>
  <c r="C85" i="1"/>
  <c r="G173" i="1" l="1"/>
  <c r="D27" i="1"/>
  <c r="D26" i="1" s="1"/>
  <c r="D173" i="1" s="1"/>
  <c r="C84" i="1"/>
  <c r="C28" i="1"/>
  <c r="C29" i="1"/>
  <c r="C171" i="1"/>
  <c r="C170" i="1"/>
  <c r="C169" i="1"/>
  <c r="C168" i="1"/>
  <c r="C167" i="1"/>
  <c r="C162" i="1"/>
  <c r="C164" i="1"/>
  <c r="C163" i="1"/>
  <c r="C161" i="1"/>
  <c r="C160" i="1"/>
  <c r="C65" i="1"/>
  <c r="C62" i="1"/>
  <c r="C61" i="1"/>
  <c r="C56" i="1"/>
  <c r="C57" i="1"/>
  <c r="C58" i="1"/>
  <c r="C59" i="1"/>
  <c r="C55" i="1"/>
  <c r="C99" i="1"/>
  <c r="C100" i="1"/>
  <c r="C101" i="1"/>
  <c r="C102" i="1"/>
  <c r="C98" i="1"/>
  <c r="C93" i="1"/>
  <c r="C94" i="1"/>
  <c r="C95" i="1"/>
  <c r="C96" i="1"/>
  <c r="C92" i="1"/>
  <c r="C50" i="1"/>
  <c r="C51" i="1"/>
  <c r="C52" i="1"/>
  <c r="C53" i="1"/>
  <c r="C68" i="1"/>
  <c r="C69" i="1"/>
  <c r="C70" i="1"/>
  <c r="C71" i="1"/>
  <c r="C67" i="1"/>
  <c r="C60" i="1" l="1"/>
  <c r="C27" i="1"/>
  <c r="C26" i="1" s="1"/>
  <c r="C48" i="1"/>
  <c r="C91" i="1"/>
  <c r="C54" i="1"/>
  <c r="C159" i="1"/>
  <c r="C158" i="1" s="1"/>
  <c r="C97" i="1"/>
  <c r="C66" i="1"/>
  <c r="C166" i="1"/>
  <c r="C165" i="1" s="1"/>
  <c r="C47" i="1" l="1"/>
  <c r="C46" i="1" l="1"/>
  <c r="C173" i="1" s="1"/>
</calcChain>
</file>

<file path=xl/sharedStrings.xml><?xml version="1.0" encoding="utf-8"?>
<sst xmlns="http://schemas.openxmlformats.org/spreadsheetml/2006/main" count="210" uniqueCount="100">
  <si>
    <t>REPUBLIKA HRVATSKA</t>
  </si>
  <si>
    <t>KRAPINSKO – ZAGORSKA ŽUPANIJA</t>
  </si>
  <si>
    <t>GRAD ZLATAR</t>
  </si>
  <si>
    <t>GRADSKO VIJEĆE</t>
  </si>
  <si>
    <t>Članak 1.</t>
  </si>
  <si>
    <t xml:space="preserve">Članak 2. </t>
  </si>
  <si>
    <t xml:space="preserve">Red. br. </t>
  </si>
  <si>
    <t>Naziv projekta / Vrsta troškova</t>
  </si>
  <si>
    <t>Građevine komunalne infrastrukture koje će se graditi radi uređenja neuređenih dijelova građevinskog područja</t>
  </si>
  <si>
    <t xml:space="preserve">1. </t>
  </si>
  <si>
    <t>Projektiranje</t>
  </si>
  <si>
    <t>Građenje</t>
  </si>
  <si>
    <t>Stručni nadzor građenja</t>
  </si>
  <si>
    <t>Vođenje projekta građenja</t>
  </si>
  <si>
    <t>Revizija</t>
  </si>
  <si>
    <t>2.</t>
  </si>
  <si>
    <t>Građevine komunalne infrastrukture koje će se graditi izvan građevinskog područja</t>
  </si>
  <si>
    <t>3.</t>
  </si>
  <si>
    <t xml:space="preserve">2.1.  </t>
  </si>
  <si>
    <t xml:space="preserve">4. </t>
  </si>
  <si>
    <t>Postojeće građevine komunalne infrastrukture koje će se rekonstruirati i način rekonstrukcije</t>
  </si>
  <si>
    <t>Asfaltiranje NC</t>
  </si>
  <si>
    <t xml:space="preserve">4.1.  </t>
  </si>
  <si>
    <t>4.1.1.</t>
  </si>
  <si>
    <t>4.1.2.</t>
  </si>
  <si>
    <t>4.1.3.</t>
  </si>
  <si>
    <t xml:space="preserve">4.2.  </t>
  </si>
  <si>
    <t>4.2.1.</t>
  </si>
  <si>
    <t>4.2.2.</t>
  </si>
  <si>
    <t>4.1.4.</t>
  </si>
  <si>
    <t>Izgradnja šumske ceste Jakopići - Črne mlake</t>
  </si>
  <si>
    <t>PREDSJEDNICA</t>
  </si>
  <si>
    <t>Danijela Findak</t>
  </si>
  <si>
    <t>Komunana naknada (EUR)</t>
  </si>
  <si>
    <t>Komunalni doprnos (EUR)</t>
  </si>
  <si>
    <t>Procjena troškova (EUR)</t>
  </si>
  <si>
    <t>Naknada za koncesiju (EUR)</t>
  </si>
  <si>
    <t>Proračun Grada Zlatara (EUR)</t>
  </si>
  <si>
    <t>Fondovi EU (EUR)</t>
  </si>
  <si>
    <t>Ugovori, naknade i drugi izvori propisani posebnim zakonom (EUR)</t>
  </si>
  <si>
    <t xml:space="preserve">4.3.  </t>
  </si>
  <si>
    <t>4.3.1.</t>
  </si>
  <si>
    <t>Izgradnja šumske ceste Juranščina-Belecgrad</t>
  </si>
  <si>
    <t>Članak 3.</t>
  </si>
  <si>
    <t>Javna rasvjeta</t>
  </si>
  <si>
    <t>Dogradnja sustava javne rasvjete</t>
  </si>
  <si>
    <t>Nerazvrstavne ceste</t>
  </si>
  <si>
    <t>Javne površine</t>
  </si>
  <si>
    <t>Groblja</t>
  </si>
  <si>
    <t>Uređenje groblja</t>
  </si>
  <si>
    <t>4.2.3.</t>
  </si>
  <si>
    <t xml:space="preserve">4.4.  </t>
  </si>
  <si>
    <t xml:space="preserve">4.5.  </t>
  </si>
  <si>
    <t>4.4.1.</t>
  </si>
  <si>
    <t>4.5.1.</t>
  </si>
  <si>
    <t>5.</t>
  </si>
  <si>
    <t>Druga pitanja određena Zakonom o komunalnom gospodarstvu i posebnim zakonom</t>
  </si>
  <si>
    <t>UKUPNO</t>
  </si>
  <si>
    <t>Građevine komunalne infrastrukture koje će se graditi u uređenim dijelovima građevinskog područja</t>
  </si>
  <si>
    <t>4.2.4.</t>
  </si>
  <si>
    <t>4.1.5.</t>
  </si>
  <si>
    <t>Uređenje Trga slobode</t>
  </si>
  <si>
    <t>4.2.5.</t>
  </si>
  <si>
    <t>građenja komunalne infrastrukture u Gradu Zlataru za 2025. godinu</t>
  </si>
  <si>
    <t>KLASA: 363-01/24-01/28</t>
  </si>
  <si>
    <t>4.1.6.</t>
  </si>
  <si>
    <t>Uređenje dječjeg igrališta i vježbališta</t>
  </si>
  <si>
    <t>Građevine i uređaji javne namjene</t>
  </si>
  <si>
    <t>4.1.7.</t>
  </si>
  <si>
    <t>Uređenje površina u sklopu projekta Zelena infrastruktura</t>
  </si>
  <si>
    <t>Sanacija mosta u Juranščini</t>
  </si>
  <si>
    <t>Ova I. izmjena i dopuna Programa objavit će se u "Službenom glasniku Krapinsko-zagorske županije", a stupa na snagu dan nakon objave.</t>
  </si>
  <si>
    <t>U Programu građenja komunalne infrastrukture u Gradu Zlataru za 2025. godinu, KLASA: 363-01/24-01/28, URBROJ: 2140-07-01-24-2, od 02.12.2024., članak 2. mijenja se i glasi:</t>
  </si>
  <si>
    <t>I. Izmjene i dopune Programa</t>
  </si>
  <si>
    <t>Program sadrži procjenu troškova projektiranja, revizije, građenja, provedbe stručnog nadzora građenja i provedbe vođenja projekata građenja komunalne infrastrukture s naznakom izvora njihova financiranja kako slijedi:</t>
  </si>
  <si>
    <t>Donacije (EUR)</t>
  </si>
  <si>
    <t>Kupnja zemljišta kuća centar - komp mj.</t>
  </si>
  <si>
    <t xml:space="preserve">2.2.  </t>
  </si>
  <si>
    <t>Izgradnja i sanacija mostova na području Grada</t>
  </si>
  <si>
    <t>Sanacija klizišta na NC na području Grada</t>
  </si>
  <si>
    <t>Uređenje Sokolane</t>
  </si>
  <si>
    <t>Kupnja zemljišta - TRGONOM</t>
  </si>
  <si>
    <t>Poboljšanje energ. učinkovitosti poslovne zgrade</t>
  </si>
  <si>
    <t>4.3.2.</t>
  </si>
  <si>
    <t>4.3.3.</t>
  </si>
  <si>
    <t>4.2.6.</t>
  </si>
  <si>
    <t>Uređenje nogostupa u Ul. K.P. Krešimira</t>
  </si>
  <si>
    <t>Uređenje nogostupa na području Zlatara</t>
  </si>
  <si>
    <t>4.3.4.</t>
  </si>
  <si>
    <t>Rekonstrukcija i dog. Dječjeg vrtića u Zlataru</t>
  </si>
  <si>
    <t xml:space="preserve">2.3.  </t>
  </si>
  <si>
    <t>Izgradnja područnog dječjeg vrtića</t>
  </si>
  <si>
    <t>Obnova Galerije izvorne umjetnosti</t>
  </si>
  <si>
    <t>Uređenje zelene tržnice</t>
  </si>
  <si>
    <t>Rekons. NC D.Batina - Vižanovec, Ščrbinec - Viž.</t>
  </si>
  <si>
    <t>Vodovod i odvodnja na području Grada</t>
  </si>
  <si>
    <t>4.2.7.</t>
  </si>
  <si>
    <t>URBROJ: 2140-07-01-25-4</t>
  </si>
  <si>
    <t>Zlatar, 30.09.2025.</t>
  </si>
  <si>
    <t>Na temelju članka 67. stavka 1.  Zakona o komunalnom gospodarstvu ("Narodne novine" broj 68/18, 110/18,  32/20, 145/24) i članka 27. Statuta Grada Zlatara („Službeni glasnik Krapinsko-zagorske županije“ broj 36A/13, 9/18, 9/20, 17A/21), Gradsko vijeće Grada Zlatara na 3. sjednici održanoj 30.09.2025.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</si>
</sst>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/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4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104775</xdr:rowOff>
    </xdr:from>
    <xdr:to>
      <xdr:col>1</xdr:col>
      <xdr:colOff>1228725</xdr:colOff>
      <xdr:row>3</xdr:row>
      <xdr:rowOff>161925</xdr:rowOff>
    </xdr:to>
    <xdr:pic>
      <xdr:nvPicPr>
        <xdr:cNvPr id="12" name="Slika 2">
          <a:extLst>
            <a:ext uri="{FF2B5EF4-FFF2-40B4-BE49-F238E27FC236}">
              <a16:creationId xmlns:a16="http://schemas.microsoft.com/office/drawing/2014/main" id="{367B6F0C-E97D-424C-9C12-0DC3E847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04775"/>
          <a:ext cx="4667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23B3-7DA9-44B4-86E5-1977C77B026E}">
  <sheetPr>
    <pageSetUpPr fitToPage="1"/>
  </sheetPr>
  <dimension ref="A1:P181"/>
  <sheetViews>
    <sheetView tabSelected="1" zoomScale="90" zoomScaleNormal="90" workbookViewId="0">
      <selection activeCell="E18" sqref="E18"/>
    </sheetView>
  </sheetViews>
  <sheetFormatPr defaultRowHeight="15" x14ac:dyDescent="0.25"/>
  <cols>
    <col min="1" max="1" width="7.28515625" style="2" customWidth="1"/>
    <col min="2" max="2" width="38.7109375" customWidth="1"/>
    <col min="3" max="10" width="15.7109375" customWidth="1"/>
    <col min="12" max="12" width="12.7109375" bestFit="1" customWidth="1"/>
    <col min="16" max="16" width="12.7109375" bestFit="1" customWidth="1"/>
  </cols>
  <sheetData>
    <row r="1" spans="1:10" ht="15.75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</row>
    <row r="2" spans="1:10" ht="15.75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</row>
    <row r="5" spans="1:10" ht="15.75" x14ac:dyDescent="0.25">
      <c r="A5" s="30" t="s">
        <v>0</v>
      </c>
      <c r="B5" s="30"/>
      <c r="C5" s="25"/>
      <c r="D5" s="25"/>
      <c r="E5" s="25"/>
      <c r="F5" s="25"/>
      <c r="G5" s="25"/>
      <c r="H5" s="25"/>
      <c r="I5" s="25"/>
      <c r="J5" s="25"/>
    </row>
    <row r="6" spans="1:10" ht="15.75" x14ac:dyDescent="0.25">
      <c r="A6" s="30" t="s">
        <v>1</v>
      </c>
      <c r="B6" s="30"/>
      <c r="C6" s="25"/>
      <c r="D6" s="25"/>
      <c r="E6" s="25"/>
      <c r="F6" s="25"/>
      <c r="G6" s="25"/>
      <c r="H6" s="25"/>
      <c r="I6" s="25"/>
      <c r="J6" s="25"/>
    </row>
    <row r="7" spans="1:10" ht="15.75" x14ac:dyDescent="0.25">
      <c r="A7" s="30" t="s">
        <v>2</v>
      </c>
      <c r="B7" s="30"/>
      <c r="C7" s="25"/>
      <c r="D7" s="25"/>
      <c r="E7" s="25"/>
      <c r="F7" s="25"/>
      <c r="G7" s="25"/>
      <c r="H7" s="25"/>
      <c r="I7" s="25"/>
      <c r="J7" s="25"/>
    </row>
    <row r="8" spans="1:10" ht="15.75" x14ac:dyDescent="0.25">
      <c r="A8" s="30" t="s">
        <v>3</v>
      </c>
      <c r="B8" s="30"/>
      <c r="C8" s="25"/>
      <c r="D8" s="25"/>
      <c r="E8" s="25"/>
      <c r="F8" s="25"/>
      <c r="G8" s="25"/>
      <c r="H8" s="25"/>
      <c r="I8" s="25"/>
      <c r="J8" s="25"/>
    </row>
    <row r="9" spans="1:10" ht="15.75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</row>
    <row r="10" spans="1:10" ht="15.75" x14ac:dyDescent="0.25">
      <c r="A10" s="32" t="s">
        <v>64</v>
      </c>
      <c r="B10" s="32"/>
      <c r="C10" s="25"/>
      <c r="D10" s="25"/>
      <c r="E10" s="25"/>
      <c r="F10" s="25"/>
      <c r="G10" s="25"/>
      <c r="H10" s="25"/>
      <c r="I10" s="25"/>
      <c r="J10" s="25"/>
    </row>
    <row r="11" spans="1:10" ht="15.75" x14ac:dyDescent="0.25">
      <c r="A11" s="32" t="s">
        <v>97</v>
      </c>
      <c r="B11" s="32"/>
      <c r="C11" s="25"/>
      <c r="D11" s="25"/>
      <c r="E11" s="25"/>
      <c r="F11" s="25"/>
      <c r="G11" s="25"/>
      <c r="H11" s="25"/>
      <c r="I11" s="25"/>
      <c r="J11" s="25"/>
    </row>
    <row r="12" spans="1:10" ht="15.75" x14ac:dyDescent="0.25">
      <c r="A12" s="32" t="s">
        <v>98</v>
      </c>
      <c r="B12" s="32"/>
      <c r="C12" s="25"/>
      <c r="D12" s="25"/>
      <c r="E12" s="25"/>
      <c r="F12" s="25"/>
      <c r="G12" s="25"/>
      <c r="H12" s="25"/>
      <c r="I12" s="25"/>
      <c r="J12" s="25"/>
    </row>
    <row r="13" spans="1:10" ht="15.75" x14ac:dyDescent="0.25">
      <c r="A13" s="24"/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30.75" customHeight="1" x14ac:dyDescent="0.25">
      <c r="A14" s="34" t="s">
        <v>99</v>
      </c>
      <c r="B14" s="34"/>
      <c r="C14" s="34"/>
      <c r="D14" s="34"/>
      <c r="E14" s="34"/>
      <c r="F14" s="34"/>
      <c r="G14" s="34"/>
      <c r="H14" s="34"/>
      <c r="I14" s="34"/>
      <c r="J14" s="34"/>
    </row>
    <row r="15" spans="1:10" ht="15.75" x14ac:dyDescent="0.25">
      <c r="A15" s="24"/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15.75" x14ac:dyDescent="0.25">
      <c r="A16" s="30" t="s">
        <v>73</v>
      </c>
      <c r="B16" s="30"/>
      <c r="C16" s="30"/>
      <c r="D16" s="30"/>
      <c r="E16" s="30"/>
      <c r="F16" s="30"/>
      <c r="G16" s="30"/>
      <c r="H16" s="30"/>
      <c r="I16" s="30"/>
      <c r="J16" s="30"/>
    </row>
    <row r="17" spans="1:10" ht="15.75" x14ac:dyDescent="0.25">
      <c r="A17" s="30" t="s">
        <v>63</v>
      </c>
      <c r="B17" s="30"/>
      <c r="C17" s="30"/>
      <c r="D17" s="30"/>
      <c r="E17" s="30"/>
      <c r="F17" s="30"/>
      <c r="G17" s="30"/>
      <c r="H17" s="30"/>
      <c r="I17" s="30"/>
      <c r="J17" s="30"/>
    </row>
    <row r="18" spans="1:10" ht="15.75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15.75" x14ac:dyDescent="0.25">
      <c r="A19" s="31" t="s">
        <v>4</v>
      </c>
      <c r="B19" s="31"/>
      <c r="C19" s="31"/>
      <c r="D19" s="31"/>
      <c r="E19" s="31"/>
      <c r="F19" s="31"/>
      <c r="G19" s="31"/>
      <c r="H19" s="31"/>
      <c r="I19" s="31"/>
      <c r="J19" s="31"/>
    </row>
    <row r="20" spans="1:10" ht="15.75" x14ac:dyDescent="0.25">
      <c r="A20" s="32" t="s">
        <v>72</v>
      </c>
      <c r="B20" s="32"/>
      <c r="C20" s="32"/>
      <c r="D20" s="32"/>
      <c r="E20" s="32"/>
      <c r="F20" s="32"/>
      <c r="G20" s="32"/>
      <c r="H20" s="32"/>
      <c r="I20" s="32"/>
      <c r="J20" s="32"/>
    </row>
    <row r="21" spans="1:10" ht="15.75" x14ac:dyDescent="0.25">
      <c r="A21" s="31" t="s">
        <v>5</v>
      </c>
      <c r="B21" s="31"/>
      <c r="C21" s="31"/>
      <c r="D21" s="31"/>
      <c r="E21" s="31"/>
      <c r="F21" s="31"/>
      <c r="G21" s="31"/>
      <c r="H21" s="31"/>
      <c r="I21" s="31"/>
      <c r="J21" s="31"/>
    </row>
    <row r="22" spans="1:10" ht="35.25" customHeight="1" x14ac:dyDescent="0.25">
      <c r="A22" s="34" t="s">
        <v>74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15.75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</row>
    <row r="24" spans="1:10" s="1" customFormat="1" ht="63.75" x14ac:dyDescent="0.25">
      <c r="A24" s="3" t="s">
        <v>6</v>
      </c>
      <c r="B24" s="3" t="s">
        <v>7</v>
      </c>
      <c r="C24" s="3" t="s">
        <v>35</v>
      </c>
      <c r="D24" s="3" t="s">
        <v>34</v>
      </c>
      <c r="E24" s="3" t="s">
        <v>33</v>
      </c>
      <c r="F24" s="3" t="s">
        <v>36</v>
      </c>
      <c r="G24" s="3" t="s">
        <v>37</v>
      </c>
      <c r="H24" s="3" t="s">
        <v>38</v>
      </c>
      <c r="I24" s="3" t="s">
        <v>39</v>
      </c>
      <c r="J24" s="3" t="s">
        <v>75</v>
      </c>
    </row>
    <row r="25" spans="1:10" s="19" customFormat="1" ht="39.75" customHeight="1" x14ac:dyDescent="0.25">
      <c r="A25" s="13" t="s">
        <v>9</v>
      </c>
      <c r="B25" s="18" t="s">
        <v>8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ht="39.75" customHeight="1" x14ac:dyDescent="0.25">
      <c r="A26" s="13" t="s">
        <v>15</v>
      </c>
      <c r="B26" s="18" t="s">
        <v>58</v>
      </c>
      <c r="C26" s="15">
        <f>SUM(C27,C33,C39)</f>
        <v>1869932</v>
      </c>
      <c r="D26" s="15">
        <f t="shared" ref="D26:J26" si="0">D27</f>
        <v>0</v>
      </c>
      <c r="E26" s="15">
        <f t="shared" si="0"/>
        <v>0</v>
      </c>
      <c r="F26" s="15">
        <f t="shared" si="0"/>
        <v>0</v>
      </c>
      <c r="G26" s="15">
        <f>SUM(G27,G33,G39)</f>
        <v>193218</v>
      </c>
      <c r="H26" s="15">
        <f>H39</f>
        <v>635478</v>
      </c>
      <c r="I26" s="15">
        <f>SUM(I27,I33,I39)</f>
        <v>1041236</v>
      </c>
      <c r="J26" s="15">
        <f t="shared" si="0"/>
        <v>0</v>
      </c>
    </row>
    <row r="27" spans="1:10" x14ac:dyDescent="0.25">
      <c r="A27" s="4" t="s">
        <v>18</v>
      </c>
      <c r="B27" s="5" t="s">
        <v>76</v>
      </c>
      <c r="C27" s="6">
        <f t="shared" ref="C27:J27" si="1">SUM(C28:C32)</f>
        <v>41236</v>
      </c>
      <c r="D27" s="6">
        <f t="shared" si="1"/>
        <v>0</v>
      </c>
      <c r="E27" s="6">
        <f t="shared" si="1"/>
        <v>0</v>
      </c>
      <c r="F27" s="6">
        <f t="shared" si="1"/>
        <v>0</v>
      </c>
      <c r="G27" s="6">
        <f t="shared" si="1"/>
        <v>0</v>
      </c>
      <c r="H27" s="6">
        <f t="shared" si="1"/>
        <v>0</v>
      </c>
      <c r="I27" s="6">
        <f t="shared" si="1"/>
        <v>41236</v>
      </c>
      <c r="J27" s="6">
        <f t="shared" si="1"/>
        <v>0</v>
      </c>
    </row>
    <row r="28" spans="1:10" x14ac:dyDescent="0.25">
      <c r="A28" s="7"/>
      <c r="B28" s="8" t="s">
        <v>10</v>
      </c>
      <c r="C28" s="6">
        <f>SUM(D28:J28)</f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7"/>
      <c r="B29" s="8" t="s">
        <v>14</v>
      </c>
      <c r="C29" s="6">
        <f t="shared" ref="C29:C32" si="2">SUM(D29:J29)</f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7"/>
      <c r="B30" s="8" t="s">
        <v>11</v>
      </c>
      <c r="C30" s="6">
        <f t="shared" si="2"/>
        <v>41236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41236</v>
      </c>
      <c r="J30" s="9">
        <v>0</v>
      </c>
    </row>
    <row r="31" spans="1:10" x14ac:dyDescent="0.25">
      <c r="A31" s="7"/>
      <c r="B31" s="8" t="s">
        <v>12</v>
      </c>
      <c r="C31" s="6">
        <f t="shared" si="2"/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7"/>
      <c r="B32" s="8" t="s">
        <v>13</v>
      </c>
      <c r="C32" s="6">
        <f t="shared" si="2"/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4" t="s">
        <v>77</v>
      </c>
      <c r="B33" s="5" t="s">
        <v>81</v>
      </c>
      <c r="C33" s="6">
        <f>SUM(C34:C38)</f>
        <v>1000000</v>
      </c>
      <c r="D33" s="6">
        <v>0</v>
      </c>
      <c r="E33" s="6">
        <v>0</v>
      </c>
      <c r="F33" s="6">
        <f>G3</f>
        <v>0</v>
      </c>
      <c r="G33" s="6">
        <v>0</v>
      </c>
      <c r="H33" s="6">
        <v>0</v>
      </c>
      <c r="I33" s="6">
        <f>SUM(I34:I38)</f>
        <v>1000000</v>
      </c>
      <c r="J33" s="6">
        <f>SUM(J34:J38)</f>
        <v>0</v>
      </c>
    </row>
    <row r="34" spans="1:10" x14ac:dyDescent="0.25">
      <c r="A34" s="7"/>
      <c r="B34" s="8" t="s">
        <v>10</v>
      </c>
      <c r="C34" s="6">
        <f>SUM(D34:J34)</f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</row>
    <row r="35" spans="1:10" x14ac:dyDescent="0.25">
      <c r="A35" s="7"/>
      <c r="B35" s="8" t="s">
        <v>14</v>
      </c>
      <c r="C35" s="6">
        <f t="shared" ref="C35:C38" si="3">SUM(D35:J35)</f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7"/>
      <c r="B36" s="8" t="s">
        <v>11</v>
      </c>
      <c r="C36" s="6">
        <f>SUM(D36:J36)</f>
        <v>1000000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1000000</v>
      </c>
      <c r="J36" s="9">
        <v>0</v>
      </c>
    </row>
    <row r="37" spans="1:10" x14ac:dyDescent="0.25">
      <c r="A37" s="7"/>
      <c r="B37" s="8" t="s">
        <v>12</v>
      </c>
      <c r="C37" s="6">
        <f t="shared" si="3"/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7"/>
      <c r="B38" s="8" t="s">
        <v>13</v>
      </c>
      <c r="C38" s="6">
        <f t="shared" si="3"/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4" t="s">
        <v>90</v>
      </c>
      <c r="B39" s="5" t="s">
        <v>91</v>
      </c>
      <c r="C39" s="6">
        <f>SUM(C40:C44)</f>
        <v>828696</v>
      </c>
      <c r="D39" s="6">
        <v>0</v>
      </c>
      <c r="E39" s="6">
        <v>0</v>
      </c>
      <c r="F39" s="6">
        <f>G9</f>
        <v>0</v>
      </c>
      <c r="G39" s="6">
        <f>SUM(G40:G44)</f>
        <v>193218</v>
      </c>
      <c r="H39" s="6">
        <f>H42</f>
        <v>635478</v>
      </c>
      <c r="I39" s="6">
        <f>SUM(I40:I44)</f>
        <v>0</v>
      </c>
      <c r="J39" s="6">
        <f>SUM(J51:J55)</f>
        <v>0</v>
      </c>
    </row>
    <row r="40" spans="1:10" x14ac:dyDescent="0.25">
      <c r="A40" s="7"/>
      <c r="B40" s="8" t="s">
        <v>10</v>
      </c>
      <c r="C40" s="6">
        <f>SUM(D40:J40)</f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7"/>
      <c r="B41" s="8" t="s">
        <v>14</v>
      </c>
      <c r="C41" s="6">
        <f t="shared" ref="C41" si="4">SUM(D41:J41)</f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7"/>
      <c r="B42" s="8" t="s">
        <v>11</v>
      </c>
      <c r="C42" s="6">
        <f>SUM(D42:J42)</f>
        <v>828696</v>
      </c>
      <c r="D42" s="9">
        <v>0</v>
      </c>
      <c r="E42" s="9">
        <v>0</v>
      </c>
      <c r="F42" s="9">
        <v>0</v>
      </c>
      <c r="G42" s="9">
        <v>193218</v>
      </c>
      <c r="H42" s="9">
        <v>635478</v>
      </c>
      <c r="I42" s="9">
        <v>0</v>
      </c>
      <c r="J42" s="9">
        <v>0</v>
      </c>
    </row>
    <row r="43" spans="1:10" x14ac:dyDescent="0.25">
      <c r="A43" s="7"/>
      <c r="B43" s="8" t="s">
        <v>12</v>
      </c>
      <c r="C43" s="6">
        <f t="shared" ref="C43:C44" si="5">SUM(D43:J43)</f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7"/>
      <c r="B44" s="8" t="s">
        <v>13</v>
      </c>
      <c r="C44" s="6">
        <f t="shared" si="5"/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ht="39.75" customHeight="1" x14ac:dyDescent="0.25">
      <c r="A45" s="13" t="s">
        <v>17</v>
      </c>
      <c r="B45" s="14" t="s">
        <v>16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</row>
    <row r="46" spans="1:10" ht="39.75" customHeight="1" x14ac:dyDescent="0.25">
      <c r="A46" s="13" t="s">
        <v>19</v>
      </c>
      <c r="B46" s="14" t="s">
        <v>20</v>
      </c>
      <c r="C46" s="15">
        <f t="shared" ref="C46:J46" si="6">C47+C90+C133+C158+C165</f>
        <v>6482625</v>
      </c>
      <c r="D46" s="15">
        <f t="shared" si="6"/>
        <v>30000</v>
      </c>
      <c r="E46" s="15">
        <f t="shared" si="6"/>
        <v>145828</v>
      </c>
      <c r="F46" s="15">
        <f t="shared" si="6"/>
        <v>0</v>
      </c>
      <c r="G46" s="15">
        <f t="shared" si="6"/>
        <v>654052</v>
      </c>
      <c r="H46" s="15">
        <f t="shared" si="6"/>
        <v>3605440</v>
      </c>
      <c r="I46" s="15">
        <f t="shared" si="6"/>
        <v>2042305</v>
      </c>
      <c r="J46" s="15">
        <f t="shared" si="6"/>
        <v>5000</v>
      </c>
    </row>
    <row r="47" spans="1:10" x14ac:dyDescent="0.25">
      <c r="A47" s="10" t="s">
        <v>22</v>
      </c>
      <c r="B47" s="11" t="s">
        <v>46</v>
      </c>
      <c r="C47" s="12">
        <f>C48+C54+C60+C66+C72+C78+C84</f>
        <v>1940774</v>
      </c>
      <c r="D47" s="12">
        <f t="shared" ref="D47:J47" si="7">D48+D54+D60+D66+D84</f>
        <v>30000</v>
      </c>
      <c r="E47" s="12">
        <f t="shared" si="7"/>
        <v>0</v>
      </c>
      <c r="F47" s="12">
        <f t="shared" si="7"/>
        <v>0</v>
      </c>
      <c r="G47" s="12">
        <f>G48+G54+G60+G66+G72+G78+G84</f>
        <v>397940</v>
      </c>
      <c r="H47" s="12">
        <f>H48+H54+H60+H66+H84+H72+H78</f>
        <v>881104</v>
      </c>
      <c r="I47" s="12">
        <f>I48+I54+I60+I66+I72+I78+I84</f>
        <v>631730</v>
      </c>
      <c r="J47" s="12">
        <f t="shared" si="7"/>
        <v>0</v>
      </c>
    </row>
    <row r="48" spans="1:10" x14ac:dyDescent="0.25">
      <c r="A48" s="4" t="s">
        <v>23</v>
      </c>
      <c r="B48" s="5" t="s">
        <v>21</v>
      </c>
      <c r="C48" s="6">
        <f>SUM(C49:C53)</f>
        <v>100000</v>
      </c>
      <c r="D48" s="6">
        <f t="shared" ref="D48:J48" si="8">SUM(D49:D53)</f>
        <v>30000</v>
      </c>
      <c r="E48" s="6">
        <f t="shared" si="8"/>
        <v>0</v>
      </c>
      <c r="F48" s="6">
        <f t="shared" si="8"/>
        <v>0</v>
      </c>
      <c r="G48" s="6">
        <f t="shared" si="8"/>
        <v>30000</v>
      </c>
      <c r="H48" s="6">
        <f t="shared" si="8"/>
        <v>0</v>
      </c>
      <c r="I48" s="6">
        <f t="shared" si="8"/>
        <v>40000</v>
      </c>
      <c r="J48" s="6">
        <f t="shared" si="8"/>
        <v>0</v>
      </c>
    </row>
    <row r="49" spans="1:10" x14ac:dyDescent="0.25">
      <c r="A49" s="7"/>
      <c r="B49" s="8" t="s">
        <v>10</v>
      </c>
      <c r="C49" s="6">
        <f>SUM(D49:J49)</f>
        <v>10000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10000</v>
      </c>
      <c r="J49" s="9">
        <v>0</v>
      </c>
    </row>
    <row r="50" spans="1:10" x14ac:dyDescent="0.25">
      <c r="A50" s="7"/>
      <c r="B50" s="8" t="s">
        <v>14</v>
      </c>
      <c r="C50" s="6">
        <f t="shared" ref="C50:C53" si="9">SUM(D50:J50)</f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7"/>
      <c r="B51" s="8" t="s">
        <v>11</v>
      </c>
      <c r="C51" s="6">
        <f t="shared" si="9"/>
        <v>90000</v>
      </c>
      <c r="D51" s="9">
        <v>30000</v>
      </c>
      <c r="E51" s="9">
        <v>0</v>
      </c>
      <c r="F51" s="9">
        <v>0</v>
      </c>
      <c r="G51" s="9">
        <v>30000</v>
      </c>
      <c r="H51" s="9">
        <v>0</v>
      </c>
      <c r="I51" s="9">
        <v>30000</v>
      </c>
      <c r="J51" s="9">
        <v>0</v>
      </c>
    </row>
    <row r="52" spans="1:10" x14ac:dyDescent="0.25">
      <c r="A52" s="7"/>
      <c r="B52" s="8" t="s">
        <v>12</v>
      </c>
      <c r="C52" s="6">
        <f t="shared" si="9"/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7"/>
      <c r="B53" s="8" t="s">
        <v>13</v>
      </c>
      <c r="C53" s="6">
        <f t="shared" si="9"/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4" t="s">
        <v>24</v>
      </c>
      <c r="B54" s="5" t="s">
        <v>94</v>
      </c>
      <c r="C54" s="6">
        <f>SUM(C55:C59)</f>
        <v>465710</v>
      </c>
      <c r="D54" s="6">
        <f t="shared" ref="D54:J54" si="10">SUM(D55:D59)</f>
        <v>0</v>
      </c>
      <c r="E54" s="6">
        <f t="shared" si="10"/>
        <v>0</v>
      </c>
      <c r="F54" s="6">
        <f t="shared" si="10"/>
        <v>0</v>
      </c>
      <c r="G54" s="6">
        <f>SUM(G55:G59)</f>
        <v>0</v>
      </c>
      <c r="H54" s="6">
        <f t="shared" si="10"/>
        <v>328994</v>
      </c>
      <c r="I54" s="6">
        <f t="shared" si="10"/>
        <v>136716</v>
      </c>
      <c r="J54" s="6">
        <f t="shared" si="10"/>
        <v>0</v>
      </c>
    </row>
    <row r="55" spans="1:10" x14ac:dyDescent="0.25">
      <c r="A55" s="7"/>
      <c r="B55" s="8" t="s">
        <v>10</v>
      </c>
      <c r="C55" s="6">
        <f>SUM(D55:J55)</f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7"/>
      <c r="B56" s="8" t="s">
        <v>14</v>
      </c>
      <c r="C56" s="6">
        <f t="shared" ref="C56:C59" si="11">SUM(D56:J56)</f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7"/>
      <c r="B57" s="8" t="s">
        <v>11</v>
      </c>
      <c r="C57" s="6">
        <f t="shared" si="11"/>
        <v>465710</v>
      </c>
      <c r="D57" s="9">
        <v>0</v>
      </c>
      <c r="E57" s="9">
        <v>0</v>
      </c>
      <c r="F57" s="9">
        <v>0</v>
      </c>
      <c r="G57" s="9">
        <v>0</v>
      </c>
      <c r="H57" s="9">
        <v>328994</v>
      </c>
      <c r="I57" s="9">
        <v>136716</v>
      </c>
      <c r="J57" s="9">
        <v>0</v>
      </c>
    </row>
    <row r="58" spans="1:10" x14ac:dyDescent="0.25">
      <c r="A58" s="7"/>
      <c r="B58" s="8" t="s">
        <v>12</v>
      </c>
      <c r="C58" s="6">
        <f t="shared" si="11"/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7"/>
      <c r="B59" s="8" t="s">
        <v>13</v>
      </c>
      <c r="C59" s="6">
        <f t="shared" si="11"/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4" t="s">
        <v>25</v>
      </c>
      <c r="B60" s="5" t="s">
        <v>30</v>
      </c>
      <c r="C60" s="6">
        <f>SUM(C61:C65)</f>
        <v>342357</v>
      </c>
      <c r="D60" s="6">
        <f t="shared" ref="D60:J60" si="12">SUM(D61:D65)</f>
        <v>0</v>
      </c>
      <c r="E60" s="6">
        <f t="shared" si="12"/>
        <v>0</v>
      </c>
      <c r="F60" s="6">
        <f t="shared" si="12"/>
        <v>0</v>
      </c>
      <c r="G60" s="6">
        <f t="shared" si="12"/>
        <v>0</v>
      </c>
      <c r="H60" s="6">
        <f>SUM(H61:H65)</f>
        <v>286138</v>
      </c>
      <c r="I60" s="6">
        <f>SUM(I61:I65)</f>
        <v>56219</v>
      </c>
      <c r="J60" s="6">
        <f t="shared" si="12"/>
        <v>0</v>
      </c>
    </row>
    <row r="61" spans="1:10" x14ac:dyDescent="0.25">
      <c r="A61" s="7"/>
      <c r="B61" s="8" t="s">
        <v>10</v>
      </c>
      <c r="C61" s="6">
        <f>SUM(D61:J61)</f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x14ac:dyDescent="0.25">
      <c r="A62" s="7"/>
      <c r="B62" s="8" t="s">
        <v>14</v>
      </c>
      <c r="C62" s="6">
        <f t="shared" ref="C62:C65" si="13">SUM(D62:J62)</f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x14ac:dyDescent="0.25">
      <c r="A63" s="7"/>
      <c r="B63" s="8" t="s">
        <v>11</v>
      </c>
      <c r="C63" s="6">
        <f>SUM(D63:J63)</f>
        <v>342357</v>
      </c>
      <c r="D63" s="9">
        <v>0</v>
      </c>
      <c r="E63" s="9">
        <v>0</v>
      </c>
      <c r="F63" s="9">
        <v>0</v>
      </c>
      <c r="G63" s="9">
        <v>0</v>
      </c>
      <c r="H63" s="9">
        <v>286138</v>
      </c>
      <c r="I63" s="9">
        <f>50495+5724</f>
        <v>56219</v>
      </c>
      <c r="J63" s="9">
        <v>0</v>
      </c>
    </row>
    <row r="64" spans="1:10" x14ac:dyDescent="0.25">
      <c r="A64" s="7"/>
      <c r="B64" s="8" t="s">
        <v>12</v>
      </c>
      <c r="C64" s="6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</row>
    <row r="65" spans="1:10" x14ac:dyDescent="0.25">
      <c r="A65" s="7"/>
      <c r="B65" s="8" t="s">
        <v>13</v>
      </c>
      <c r="C65" s="6">
        <f t="shared" si="13"/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</row>
    <row r="66" spans="1:10" s="23" customFormat="1" x14ac:dyDescent="0.25">
      <c r="A66" s="4" t="s">
        <v>29</v>
      </c>
      <c r="B66" s="5" t="s">
        <v>42</v>
      </c>
      <c r="C66" s="6">
        <f>SUM(C67:C71)</f>
        <v>259037</v>
      </c>
      <c r="D66" s="6">
        <f t="shared" ref="D66:J66" si="14">SUM(D67:D71)</f>
        <v>0</v>
      </c>
      <c r="E66" s="6">
        <f t="shared" si="14"/>
        <v>0</v>
      </c>
      <c r="F66" s="6">
        <f t="shared" si="14"/>
        <v>0</v>
      </c>
      <c r="G66" s="6">
        <f t="shared" si="14"/>
        <v>0</v>
      </c>
      <c r="H66" s="6">
        <f t="shared" si="14"/>
        <v>220182</v>
      </c>
      <c r="I66" s="6">
        <f t="shared" si="14"/>
        <v>38855</v>
      </c>
      <c r="J66" s="6">
        <f t="shared" si="14"/>
        <v>0</v>
      </c>
    </row>
    <row r="67" spans="1:10" x14ac:dyDescent="0.25">
      <c r="A67" s="7"/>
      <c r="B67" s="8" t="s">
        <v>10</v>
      </c>
      <c r="C67" s="6">
        <f>SUM(D67:J67)</f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</row>
    <row r="68" spans="1:10" x14ac:dyDescent="0.25">
      <c r="A68" s="7"/>
      <c r="B68" s="8" t="s">
        <v>14</v>
      </c>
      <c r="C68" s="6">
        <f t="shared" ref="C68:C71" si="15">SUM(D68:J68)</f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</row>
    <row r="69" spans="1:10" x14ac:dyDescent="0.25">
      <c r="A69" s="7"/>
      <c r="B69" s="8" t="s">
        <v>11</v>
      </c>
      <c r="C69" s="6">
        <f t="shared" si="15"/>
        <v>259037</v>
      </c>
      <c r="D69" s="9">
        <v>0</v>
      </c>
      <c r="E69" s="9">
        <v>0</v>
      </c>
      <c r="F69" s="9">
        <v>0</v>
      </c>
      <c r="G69" s="9">
        <v>0</v>
      </c>
      <c r="H69" s="9">
        <v>220182</v>
      </c>
      <c r="I69" s="9">
        <v>38855</v>
      </c>
      <c r="J69" s="9">
        <v>0</v>
      </c>
    </row>
    <row r="70" spans="1:10" x14ac:dyDescent="0.25">
      <c r="A70" s="7"/>
      <c r="B70" s="8" t="s">
        <v>12</v>
      </c>
      <c r="C70" s="6">
        <f t="shared" si="15"/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</row>
    <row r="71" spans="1:10" x14ac:dyDescent="0.25">
      <c r="A71" s="7"/>
      <c r="B71" s="8" t="s">
        <v>13</v>
      </c>
      <c r="C71" s="6">
        <f t="shared" si="15"/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</row>
    <row r="72" spans="1:10" x14ac:dyDescent="0.25">
      <c r="A72" s="4" t="s">
        <v>60</v>
      </c>
      <c r="B72" s="5" t="s">
        <v>78</v>
      </c>
      <c r="C72" s="6">
        <f>SUM(C73:C77)</f>
        <v>180730</v>
      </c>
      <c r="D72" s="6">
        <f t="shared" ref="D72:J72" si="16">SUM(D73:D77)</f>
        <v>0</v>
      </c>
      <c r="E72" s="6">
        <f t="shared" si="16"/>
        <v>0</v>
      </c>
      <c r="F72" s="6">
        <f t="shared" si="16"/>
        <v>0</v>
      </c>
      <c r="G72" s="6">
        <f t="shared" si="16"/>
        <v>0</v>
      </c>
      <c r="H72" s="6">
        <f t="shared" si="16"/>
        <v>45790</v>
      </c>
      <c r="I72" s="6">
        <f t="shared" si="16"/>
        <v>134940</v>
      </c>
      <c r="J72" s="6">
        <f t="shared" si="16"/>
        <v>0</v>
      </c>
    </row>
    <row r="73" spans="1:10" x14ac:dyDescent="0.25">
      <c r="A73" s="7"/>
      <c r="B73" s="8" t="s">
        <v>10</v>
      </c>
      <c r="C73" s="6">
        <f>SUM(D73:J73)</f>
        <v>75790</v>
      </c>
      <c r="D73" s="9">
        <v>0</v>
      </c>
      <c r="E73" s="9">
        <v>0</v>
      </c>
      <c r="F73" s="9">
        <v>0</v>
      </c>
      <c r="G73" s="9">
        <v>0</v>
      </c>
      <c r="H73" s="9">
        <v>45790</v>
      </c>
      <c r="I73" s="9">
        <v>30000</v>
      </c>
      <c r="J73" s="9">
        <v>0</v>
      </c>
    </row>
    <row r="74" spans="1:10" x14ac:dyDescent="0.25">
      <c r="A74" s="7"/>
      <c r="B74" s="8" t="s">
        <v>14</v>
      </c>
      <c r="C74" s="6">
        <f t="shared" ref="C74:C77" si="17">SUM(D74:J74)</f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</row>
    <row r="75" spans="1:10" x14ac:dyDescent="0.25">
      <c r="A75" s="7"/>
      <c r="B75" s="8" t="s">
        <v>11</v>
      </c>
      <c r="C75" s="6">
        <f t="shared" si="17"/>
        <v>104940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104940</v>
      </c>
      <c r="J75" s="9">
        <v>0</v>
      </c>
    </row>
    <row r="76" spans="1:10" x14ac:dyDescent="0.25">
      <c r="A76" s="7"/>
      <c r="B76" s="8" t="s">
        <v>12</v>
      </c>
      <c r="C76" s="6">
        <f t="shared" si="17"/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</row>
    <row r="77" spans="1:10" x14ac:dyDescent="0.25">
      <c r="A77" s="7"/>
      <c r="B77" s="8" t="s">
        <v>13</v>
      </c>
      <c r="C77" s="6">
        <f t="shared" si="17"/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</row>
    <row r="78" spans="1:10" x14ac:dyDescent="0.25">
      <c r="A78" s="4" t="s">
        <v>65</v>
      </c>
      <c r="B78" s="5" t="s">
        <v>70</v>
      </c>
      <c r="C78" s="6">
        <f>SUM(C79:C83)</f>
        <v>37940</v>
      </c>
      <c r="D78" s="6">
        <f t="shared" ref="D78:J78" si="18">SUM(D79:D83)</f>
        <v>0</v>
      </c>
      <c r="E78" s="6">
        <f t="shared" si="18"/>
        <v>0</v>
      </c>
      <c r="F78" s="6">
        <f t="shared" si="18"/>
        <v>0</v>
      </c>
      <c r="G78" s="6">
        <f t="shared" si="18"/>
        <v>37940</v>
      </c>
      <c r="H78" s="6">
        <f t="shared" si="18"/>
        <v>0</v>
      </c>
      <c r="I78" s="6">
        <f t="shared" si="18"/>
        <v>0</v>
      </c>
      <c r="J78" s="6">
        <f t="shared" si="18"/>
        <v>0</v>
      </c>
    </row>
    <row r="79" spans="1:10" x14ac:dyDescent="0.25">
      <c r="A79" s="7"/>
      <c r="B79" s="8" t="s">
        <v>10</v>
      </c>
      <c r="C79" s="6">
        <f>SUM(D79:J79)</f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</row>
    <row r="80" spans="1:10" x14ac:dyDescent="0.25">
      <c r="A80" s="7"/>
      <c r="B80" s="8" t="s">
        <v>14</v>
      </c>
      <c r="C80" s="6">
        <f t="shared" ref="C80:C83" si="19">SUM(D80:J80)</f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</row>
    <row r="81" spans="1:10" x14ac:dyDescent="0.25">
      <c r="A81" s="7"/>
      <c r="B81" s="8" t="s">
        <v>11</v>
      </c>
      <c r="C81" s="6">
        <f t="shared" si="19"/>
        <v>37940</v>
      </c>
      <c r="D81" s="9">
        <v>0</v>
      </c>
      <c r="E81" s="9">
        <v>0</v>
      </c>
      <c r="F81" s="9">
        <v>0</v>
      </c>
      <c r="G81" s="9">
        <v>37940</v>
      </c>
      <c r="H81" s="9">
        <v>0</v>
      </c>
      <c r="I81" s="9">
        <v>0</v>
      </c>
      <c r="J81" s="9">
        <v>0</v>
      </c>
    </row>
    <row r="82" spans="1:10" x14ac:dyDescent="0.25">
      <c r="A82" s="7"/>
      <c r="B82" s="8" t="s">
        <v>12</v>
      </c>
      <c r="C82" s="6">
        <f t="shared" si="19"/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</row>
    <row r="83" spans="1:10" x14ac:dyDescent="0.25">
      <c r="A83" s="7"/>
      <c r="B83" s="8" t="s">
        <v>13</v>
      </c>
      <c r="C83" s="6">
        <f t="shared" si="19"/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</row>
    <row r="84" spans="1:10" x14ac:dyDescent="0.25">
      <c r="A84" s="4" t="s">
        <v>68</v>
      </c>
      <c r="B84" s="5" t="s">
        <v>79</v>
      </c>
      <c r="C84" s="6">
        <f>SUM(C85:C89)</f>
        <v>555000</v>
      </c>
      <c r="D84" s="6">
        <f t="shared" ref="D84:J84" si="20">SUM(D85:D89)</f>
        <v>0</v>
      </c>
      <c r="E84" s="6">
        <f t="shared" si="20"/>
        <v>0</v>
      </c>
      <c r="F84" s="6">
        <f t="shared" si="20"/>
        <v>0</v>
      </c>
      <c r="G84" s="6">
        <f t="shared" si="20"/>
        <v>330000</v>
      </c>
      <c r="H84" s="6">
        <f t="shared" si="20"/>
        <v>0</v>
      </c>
      <c r="I84" s="6">
        <f t="shared" si="20"/>
        <v>225000</v>
      </c>
      <c r="J84" s="6">
        <f t="shared" si="20"/>
        <v>0</v>
      </c>
    </row>
    <row r="85" spans="1:10" x14ac:dyDescent="0.25">
      <c r="A85" s="7"/>
      <c r="B85" s="8" t="s">
        <v>10</v>
      </c>
      <c r="C85" s="6">
        <f>SUM(D85:J85)</f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</row>
    <row r="86" spans="1:10" x14ac:dyDescent="0.25">
      <c r="A86" s="7"/>
      <c r="B86" s="8" t="s">
        <v>14</v>
      </c>
      <c r="C86" s="6">
        <f t="shared" ref="C86:C89" si="21">SUM(D86:J86)</f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</row>
    <row r="87" spans="1:10" x14ac:dyDescent="0.25">
      <c r="A87" s="7"/>
      <c r="B87" s="8" t="s">
        <v>11</v>
      </c>
      <c r="C87" s="6">
        <f t="shared" si="21"/>
        <v>525000</v>
      </c>
      <c r="D87" s="9">
        <v>0</v>
      </c>
      <c r="E87" s="9">
        <v>0</v>
      </c>
      <c r="F87" s="9">
        <v>0</v>
      </c>
      <c r="G87" s="9">
        <v>300000</v>
      </c>
      <c r="H87" s="9">
        <v>0</v>
      </c>
      <c r="I87" s="9">
        <v>225000</v>
      </c>
      <c r="J87" s="9">
        <v>0</v>
      </c>
    </row>
    <row r="88" spans="1:10" x14ac:dyDescent="0.25">
      <c r="A88" s="7"/>
      <c r="B88" s="8" t="s">
        <v>12</v>
      </c>
      <c r="C88" s="6">
        <f t="shared" si="21"/>
        <v>30000</v>
      </c>
      <c r="D88" s="9">
        <v>0</v>
      </c>
      <c r="E88" s="9">
        <v>0</v>
      </c>
      <c r="F88" s="9">
        <v>0</v>
      </c>
      <c r="G88" s="9">
        <v>30000</v>
      </c>
      <c r="H88" s="9">
        <v>0</v>
      </c>
      <c r="I88" s="9">
        <v>0</v>
      </c>
      <c r="J88" s="9">
        <v>0</v>
      </c>
    </row>
    <row r="89" spans="1:10" x14ac:dyDescent="0.25">
      <c r="A89" s="7"/>
      <c r="B89" s="8" t="s">
        <v>13</v>
      </c>
      <c r="C89" s="6">
        <f t="shared" si="21"/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</row>
    <row r="90" spans="1:10" x14ac:dyDescent="0.25">
      <c r="A90" s="10" t="s">
        <v>26</v>
      </c>
      <c r="B90" s="28" t="s">
        <v>47</v>
      </c>
      <c r="C90" s="12">
        <f>C91+C97+C103+C109+C121+C115+C127</f>
        <v>1755216</v>
      </c>
      <c r="D90" s="12">
        <f t="shared" ref="D90:J90" si="22">D91+D97+D103+D109+D121</f>
        <v>0</v>
      </c>
      <c r="E90" s="12">
        <f>E91+E97+E103+E109+E121+E127</f>
        <v>145828</v>
      </c>
      <c r="F90" s="12">
        <f t="shared" si="22"/>
        <v>0</v>
      </c>
      <c r="G90" s="12">
        <f t="shared" si="22"/>
        <v>5813</v>
      </c>
      <c r="H90" s="12">
        <f>H91+H97+H103+H109+H121+H115+H127</f>
        <v>1433910</v>
      </c>
      <c r="I90" s="12">
        <f>I91+I97+I103+I109+I121+I127</f>
        <v>169665</v>
      </c>
      <c r="J90" s="12">
        <f t="shared" si="22"/>
        <v>0</v>
      </c>
    </row>
    <row r="91" spans="1:10" x14ac:dyDescent="0.25">
      <c r="A91" s="4" t="s">
        <v>27</v>
      </c>
      <c r="B91" s="5" t="s">
        <v>86</v>
      </c>
      <c r="C91" s="6">
        <f>SUM(C92:C96)</f>
        <v>138369</v>
      </c>
      <c r="D91" s="6">
        <f t="shared" ref="D91:J91" si="23">SUM(D92:D96)</f>
        <v>0</v>
      </c>
      <c r="E91" s="6">
        <f t="shared" si="23"/>
        <v>132556</v>
      </c>
      <c r="F91" s="6">
        <f t="shared" si="23"/>
        <v>0</v>
      </c>
      <c r="G91" s="6">
        <f t="shared" si="23"/>
        <v>5813</v>
      </c>
      <c r="H91" s="6">
        <f t="shared" si="23"/>
        <v>0</v>
      </c>
      <c r="I91" s="6">
        <f t="shared" si="23"/>
        <v>0</v>
      </c>
      <c r="J91" s="6">
        <f t="shared" si="23"/>
        <v>0</v>
      </c>
    </row>
    <row r="92" spans="1:10" x14ac:dyDescent="0.25">
      <c r="A92" s="7"/>
      <c r="B92" s="8" t="s">
        <v>10</v>
      </c>
      <c r="C92" s="6">
        <f>SUM(D92:J92)</f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</row>
    <row r="93" spans="1:10" x14ac:dyDescent="0.25">
      <c r="A93" s="7"/>
      <c r="B93" s="8" t="s">
        <v>14</v>
      </c>
      <c r="C93" s="6">
        <f t="shared" ref="C93:C96" si="24">SUM(D93:J93)</f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</row>
    <row r="94" spans="1:10" x14ac:dyDescent="0.25">
      <c r="A94" s="7"/>
      <c r="B94" s="8" t="s">
        <v>11</v>
      </c>
      <c r="C94" s="6">
        <f t="shared" si="24"/>
        <v>132556</v>
      </c>
      <c r="D94" s="9">
        <v>0</v>
      </c>
      <c r="E94" s="9">
        <v>132556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</row>
    <row r="95" spans="1:10" x14ac:dyDescent="0.25">
      <c r="A95" s="7"/>
      <c r="B95" s="8" t="s">
        <v>12</v>
      </c>
      <c r="C95" s="6">
        <f t="shared" si="24"/>
        <v>5813</v>
      </c>
      <c r="D95" s="9">
        <v>0</v>
      </c>
      <c r="E95" s="9">
        <v>0</v>
      </c>
      <c r="F95" s="9">
        <v>0</v>
      </c>
      <c r="G95" s="9">
        <v>5813</v>
      </c>
      <c r="H95" s="9">
        <v>0</v>
      </c>
      <c r="I95" s="9">
        <v>0</v>
      </c>
      <c r="J95" s="9">
        <v>0</v>
      </c>
    </row>
    <row r="96" spans="1:10" ht="15" customHeight="1" x14ac:dyDescent="0.25">
      <c r="A96" s="7"/>
      <c r="B96" s="8" t="s">
        <v>13</v>
      </c>
      <c r="C96" s="6">
        <f t="shared" si="24"/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</row>
    <row r="97" spans="1:16" ht="15" customHeight="1" x14ac:dyDescent="0.25">
      <c r="A97" s="4" t="s">
        <v>28</v>
      </c>
      <c r="B97" s="4" t="s">
        <v>87</v>
      </c>
      <c r="C97" s="16">
        <f>SUM(C98:C102)</f>
        <v>90000</v>
      </c>
      <c r="D97" s="16">
        <f t="shared" ref="D97:J97" si="25">SUM(D98:D102)</f>
        <v>0</v>
      </c>
      <c r="E97" s="16">
        <f t="shared" si="25"/>
        <v>0</v>
      </c>
      <c r="F97" s="16">
        <f t="shared" si="25"/>
        <v>0</v>
      </c>
      <c r="G97" s="16">
        <f t="shared" si="25"/>
        <v>0</v>
      </c>
      <c r="H97" s="16">
        <f t="shared" si="25"/>
        <v>0</v>
      </c>
      <c r="I97" s="16">
        <f t="shared" si="25"/>
        <v>90000</v>
      </c>
      <c r="J97" s="16">
        <f t="shared" si="25"/>
        <v>0</v>
      </c>
      <c r="L97" s="22"/>
    </row>
    <row r="98" spans="1:16" ht="15" customHeight="1" x14ac:dyDescent="0.25">
      <c r="A98" s="7"/>
      <c r="B98" s="7" t="s">
        <v>10</v>
      </c>
      <c r="C98" s="16">
        <f>SUM(D98:J98)</f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</row>
    <row r="99" spans="1:16" ht="15" customHeight="1" x14ac:dyDescent="0.25">
      <c r="A99" s="7"/>
      <c r="B99" s="7" t="s">
        <v>14</v>
      </c>
      <c r="C99" s="16">
        <f t="shared" ref="C99:C102" si="26">SUM(D99:J99)</f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</row>
    <row r="100" spans="1:16" ht="15" customHeight="1" x14ac:dyDescent="0.25">
      <c r="A100" s="7"/>
      <c r="B100" s="7" t="s">
        <v>11</v>
      </c>
      <c r="C100" s="16">
        <f t="shared" si="26"/>
        <v>90000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90000</v>
      </c>
      <c r="J100" s="17">
        <v>0</v>
      </c>
    </row>
    <row r="101" spans="1:16" ht="15" customHeight="1" x14ac:dyDescent="0.25">
      <c r="A101" s="7"/>
      <c r="B101" s="7" t="s">
        <v>12</v>
      </c>
      <c r="C101" s="16">
        <f t="shared" si="26"/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</row>
    <row r="102" spans="1:16" ht="15" customHeight="1" x14ac:dyDescent="0.25">
      <c r="A102" s="7"/>
      <c r="B102" s="7" t="s">
        <v>13</v>
      </c>
      <c r="C102" s="16">
        <f t="shared" si="26"/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P102" s="22"/>
    </row>
    <row r="103" spans="1:16" ht="15" customHeight="1" x14ac:dyDescent="0.25">
      <c r="A103" s="4" t="s">
        <v>50</v>
      </c>
      <c r="B103" s="4" t="s">
        <v>66</v>
      </c>
      <c r="C103" s="16">
        <f>SUM(C104:C108)</f>
        <v>33647</v>
      </c>
      <c r="D103" s="16">
        <f t="shared" ref="D103:J103" si="27">SUM(D104:D108)</f>
        <v>0</v>
      </c>
      <c r="E103" s="16">
        <f t="shared" si="27"/>
        <v>0</v>
      </c>
      <c r="F103" s="16">
        <f t="shared" si="27"/>
        <v>0</v>
      </c>
      <c r="G103" s="16">
        <f t="shared" si="27"/>
        <v>0</v>
      </c>
      <c r="H103" s="16">
        <f t="shared" si="27"/>
        <v>0</v>
      </c>
      <c r="I103" s="16">
        <f t="shared" si="27"/>
        <v>33647</v>
      </c>
      <c r="J103" s="16">
        <f t="shared" si="27"/>
        <v>0</v>
      </c>
    </row>
    <row r="104" spans="1:16" ht="15" customHeight="1" x14ac:dyDescent="0.25">
      <c r="A104" s="7"/>
      <c r="B104" s="7" t="s">
        <v>10</v>
      </c>
      <c r="C104" s="16">
        <f>SUM(D104:J104)</f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</row>
    <row r="105" spans="1:16" ht="15" customHeight="1" x14ac:dyDescent="0.25">
      <c r="A105" s="7"/>
      <c r="B105" s="7" t="s">
        <v>14</v>
      </c>
      <c r="C105" s="16">
        <f t="shared" ref="C105:C107" si="28">SUM(D105:J105)</f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</row>
    <row r="106" spans="1:16" ht="15" customHeight="1" x14ac:dyDescent="0.25">
      <c r="A106" s="7"/>
      <c r="B106" s="7" t="s">
        <v>11</v>
      </c>
      <c r="C106" s="16">
        <f t="shared" si="28"/>
        <v>33647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33647</v>
      </c>
      <c r="J106" s="17">
        <v>0</v>
      </c>
      <c r="L106" s="22"/>
    </row>
    <row r="107" spans="1:16" ht="15" customHeight="1" x14ac:dyDescent="0.25">
      <c r="A107" s="7"/>
      <c r="B107" s="7" t="s">
        <v>12</v>
      </c>
      <c r="C107" s="16">
        <f t="shared" si="28"/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L107" s="22"/>
    </row>
    <row r="108" spans="1:16" ht="15" customHeight="1" x14ac:dyDescent="0.25">
      <c r="A108" s="7"/>
      <c r="B108" s="7" t="s">
        <v>13</v>
      </c>
      <c r="C108" s="16">
        <f t="shared" ref="C108" si="29">SUM(D108:J108)</f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L108" s="22"/>
    </row>
    <row r="109" spans="1:16" ht="27" customHeight="1" x14ac:dyDescent="0.25">
      <c r="A109" s="4" t="s">
        <v>59</v>
      </c>
      <c r="B109" s="29" t="s">
        <v>93</v>
      </c>
      <c r="C109" s="16">
        <f>SUM(C110:C114)</f>
        <v>436810</v>
      </c>
      <c r="D109" s="16">
        <f t="shared" ref="D109:J109" si="30">SUM(D110:D114)</f>
        <v>0</v>
      </c>
      <c r="E109" s="16">
        <f t="shared" si="30"/>
        <v>0</v>
      </c>
      <c r="F109" s="16">
        <f t="shared" si="30"/>
        <v>0</v>
      </c>
      <c r="G109" s="16">
        <f t="shared" si="30"/>
        <v>0</v>
      </c>
      <c r="H109" s="16">
        <f t="shared" si="30"/>
        <v>433910</v>
      </c>
      <c r="I109" s="16">
        <f t="shared" si="30"/>
        <v>2900</v>
      </c>
      <c r="J109" s="16">
        <f t="shared" si="30"/>
        <v>0</v>
      </c>
      <c r="L109" s="22"/>
    </row>
    <row r="110" spans="1:16" ht="15" customHeight="1" x14ac:dyDescent="0.25">
      <c r="A110" s="7"/>
      <c r="B110" s="7" t="s">
        <v>10</v>
      </c>
      <c r="C110" s="16">
        <f>SUM(D110:J110)</f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L110" s="22"/>
    </row>
    <row r="111" spans="1:16" ht="15" customHeight="1" x14ac:dyDescent="0.25">
      <c r="A111" s="7"/>
      <c r="B111" s="7" t="s">
        <v>14</v>
      </c>
      <c r="C111" s="16">
        <f t="shared" ref="C111:C114" si="31">SUM(D111:J111)</f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L111" s="22"/>
    </row>
    <row r="112" spans="1:16" ht="15" customHeight="1" x14ac:dyDescent="0.25">
      <c r="A112" s="7"/>
      <c r="B112" s="7" t="s">
        <v>11</v>
      </c>
      <c r="C112" s="16">
        <f t="shared" si="31"/>
        <v>436810</v>
      </c>
      <c r="D112" s="17">
        <v>0</v>
      </c>
      <c r="E112" s="17">
        <v>0</v>
      </c>
      <c r="F112" s="17">
        <v>0</v>
      </c>
      <c r="G112" s="17">
        <v>0</v>
      </c>
      <c r="H112" s="17">
        <v>433910</v>
      </c>
      <c r="I112" s="17">
        <v>2900</v>
      </c>
      <c r="J112" s="17">
        <v>0</v>
      </c>
      <c r="L112" s="22"/>
    </row>
    <row r="113" spans="1:12" ht="15" customHeight="1" x14ac:dyDescent="0.25">
      <c r="A113" s="7"/>
      <c r="B113" s="7" t="s">
        <v>12</v>
      </c>
      <c r="C113" s="16">
        <f t="shared" si="31"/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L113" s="22"/>
    </row>
    <row r="114" spans="1:12" ht="15" customHeight="1" x14ac:dyDescent="0.25">
      <c r="A114" s="7"/>
      <c r="B114" s="7" t="s">
        <v>13</v>
      </c>
      <c r="C114" s="16">
        <f t="shared" si="31"/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L114" s="22"/>
    </row>
    <row r="115" spans="1:12" ht="27" customHeight="1" x14ac:dyDescent="0.25">
      <c r="A115" s="4" t="s">
        <v>62</v>
      </c>
      <c r="B115" s="29" t="s">
        <v>69</v>
      </c>
      <c r="C115" s="16">
        <f>SUM(C116:C120)</f>
        <v>1000000</v>
      </c>
      <c r="D115" s="16">
        <f t="shared" ref="D115:J115" si="32">SUM(D116:D120)</f>
        <v>0</v>
      </c>
      <c r="E115" s="16">
        <f t="shared" si="32"/>
        <v>0</v>
      </c>
      <c r="F115" s="16">
        <f t="shared" si="32"/>
        <v>0</v>
      </c>
      <c r="G115" s="16">
        <f t="shared" si="32"/>
        <v>0</v>
      </c>
      <c r="H115" s="16">
        <f t="shared" si="32"/>
        <v>1000000</v>
      </c>
      <c r="I115" s="16">
        <f t="shared" si="32"/>
        <v>0</v>
      </c>
      <c r="J115" s="16">
        <f t="shared" si="32"/>
        <v>0</v>
      </c>
      <c r="L115" s="22"/>
    </row>
    <row r="116" spans="1:12" ht="15" customHeight="1" x14ac:dyDescent="0.25">
      <c r="A116" s="7"/>
      <c r="B116" s="7" t="s">
        <v>10</v>
      </c>
      <c r="C116" s="16">
        <f>SUM(D116:J116)</f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L116" s="22"/>
    </row>
    <row r="117" spans="1:12" ht="15" customHeight="1" x14ac:dyDescent="0.25">
      <c r="A117" s="7"/>
      <c r="B117" s="7" t="s">
        <v>14</v>
      </c>
      <c r="C117" s="16">
        <f t="shared" ref="C117:C120" si="33">SUM(D117:J117)</f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L117" s="22"/>
    </row>
    <row r="118" spans="1:12" ht="15" customHeight="1" x14ac:dyDescent="0.25">
      <c r="A118" s="7"/>
      <c r="B118" s="7" t="s">
        <v>11</v>
      </c>
      <c r="C118" s="16">
        <f t="shared" si="33"/>
        <v>1000000</v>
      </c>
      <c r="D118" s="17">
        <v>0</v>
      </c>
      <c r="E118" s="17">
        <v>0</v>
      </c>
      <c r="F118" s="17">
        <v>0</v>
      </c>
      <c r="G118" s="17">
        <v>0</v>
      </c>
      <c r="H118" s="17">
        <v>1000000</v>
      </c>
      <c r="I118" s="17">
        <v>0</v>
      </c>
      <c r="J118" s="17">
        <v>0</v>
      </c>
      <c r="L118" s="22"/>
    </row>
    <row r="119" spans="1:12" ht="15" customHeight="1" x14ac:dyDescent="0.25">
      <c r="A119" s="7"/>
      <c r="B119" s="7" t="s">
        <v>12</v>
      </c>
      <c r="C119" s="16">
        <f t="shared" si="33"/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L119" s="22"/>
    </row>
    <row r="120" spans="1:12" ht="15" customHeight="1" x14ac:dyDescent="0.25">
      <c r="A120" s="7"/>
      <c r="B120" s="7" t="s">
        <v>13</v>
      </c>
      <c r="C120" s="16">
        <f t="shared" si="33"/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L120" s="22"/>
    </row>
    <row r="121" spans="1:12" x14ac:dyDescent="0.25">
      <c r="A121" s="4" t="s">
        <v>85</v>
      </c>
      <c r="B121" s="4" t="s">
        <v>61</v>
      </c>
      <c r="C121" s="16">
        <f>SUM(C122:C126)</f>
        <v>32500</v>
      </c>
      <c r="D121" s="16">
        <f t="shared" ref="D121:J121" si="34">SUM(D122:D126)</f>
        <v>0</v>
      </c>
      <c r="E121" s="16">
        <f t="shared" si="34"/>
        <v>0</v>
      </c>
      <c r="F121" s="16">
        <f t="shared" si="34"/>
        <v>0</v>
      </c>
      <c r="G121" s="16">
        <f t="shared" si="34"/>
        <v>0</v>
      </c>
      <c r="H121" s="16">
        <f t="shared" si="34"/>
        <v>0</v>
      </c>
      <c r="I121" s="16">
        <f t="shared" si="34"/>
        <v>32500</v>
      </c>
      <c r="J121" s="16">
        <f t="shared" si="34"/>
        <v>0</v>
      </c>
    </row>
    <row r="122" spans="1:12" x14ac:dyDescent="0.25">
      <c r="A122" s="7"/>
      <c r="B122" s="7" t="s">
        <v>10</v>
      </c>
      <c r="C122" s="16">
        <f>SUM(D122:J122)</f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</row>
    <row r="123" spans="1:12" x14ac:dyDescent="0.25">
      <c r="A123" s="7"/>
      <c r="B123" s="7" t="s">
        <v>14</v>
      </c>
      <c r="C123" s="16">
        <f t="shared" ref="C123:C126" si="35">SUM(D123:J123)</f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</row>
    <row r="124" spans="1:12" x14ac:dyDescent="0.25">
      <c r="A124" s="7"/>
      <c r="B124" s="7" t="s">
        <v>11</v>
      </c>
      <c r="C124" s="16">
        <f t="shared" si="35"/>
        <v>32500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32500</v>
      </c>
      <c r="J124" s="17">
        <v>0</v>
      </c>
    </row>
    <row r="125" spans="1:12" x14ac:dyDescent="0.25">
      <c r="A125" s="7"/>
      <c r="B125" s="7" t="s">
        <v>12</v>
      </c>
      <c r="C125" s="16">
        <f t="shared" si="35"/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</row>
    <row r="126" spans="1:12" x14ac:dyDescent="0.25">
      <c r="A126" s="7"/>
      <c r="B126" s="7" t="s">
        <v>13</v>
      </c>
      <c r="C126" s="16">
        <f t="shared" si="35"/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</row>
    <row r="127" spans="1:12" x14ac:dyDescent="0.25">
      <c r="A127" s="4" t="s">
        <v>96</v>
      </c>
      <c r="B127" s="4" t="s">
        <v>95</v>
      </c>
      <c r="C127" s="16">
        <f>SUM(C128:C132)</f>
        <v>23890</v>
      </c>
      <c r="D127" s="16">
        <f t="shared" ref="D127:J127" si="36">SUM(D128:D132)</f>
        <v>0</v>
      </c>
      <c r="E127" s="16">
        <f t="shared" si="36"/>
        <v>13272</v>
      </c>
      <c r="F127" s="16">
        <f t="shared" si="36"/>
        <v>0</v>
      </c>
      <c r="G127" s="16">
        <f t="shared" si="36"/>
        <v>0</v>
      </c>
      <c r="H127" s="16">
        <f t="shared" si="36"/>
        <v>0</v>
      </c>
      <c r="I127" s="16">
        <f t="shared" si="36"/>
        <v>10618</v>
      </c>
      <c r="J127" s="16">
        <f t="shared" si="36"/>
        <v>0</v>
      </c>
    </row>
    <row r="128" spans="1:12" x14ac:dyDescent="0.25">
      <c r="A128" s="7"/>
      <c r="B128" s="7" t="s">
        <v>10</v>
      </c>
      <c r="C128" s="16">
        <f>SUM(D128:J128)</f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</row>
    <row r="129" spans="1:10" x14ac:dyDescent="0.25">
      <c r="A129" s="7"/>
      <c r="B129" s="7" t="s">
        <v>14</v>
      </c>
      <c r="C129" s="16">
        <f t="shared" ref="C129:C132" si="37">SUM(D129:J129)</f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</row>
    <row r="130" spans="1:10" x14ac:dyDescent="0.25">
      <c r="A130" s="7"/>
      <c r="B130" s="7" t="s">
        <v>11</v>
      </c>
      <c r="C130" s="16">
        <f t="shared" si="37"/>
        <v>23890</v>
      </c>
      <c r="D130" s="17">
        <v>0</v>
      </c>
      <c r="E130" s="17">
        <v>13272</v>
      </c>
      <c r="F130" s="17">
        <v>0</v>
      </c>
      <c r="G130" s="17">
        <v>0</v>
      </c>
      <c r="H130" s="17">
        <v>0</v>
      </c>
      <c r="I130" s="17">
        <v>10618</v>
      </c>
      <c r="J130" s="17">
        <v>0</v>
      </c>
    </row>
    <row r="131" spans="1:10" x14ac:dyDescent="0.25">
      <c r="A131" s="7"/>
      <c r="B131" s="7" t="s">
        <v>12</v>
      </c>
      <c r="C131" s="16">
        <f t="shared" si="37"/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</row>
    <row r="132" spans="1:10" x14ac:dyDescent="0.25">
      <c r="A132" s="7"/>
      <c r="B132" s="7" t="s">
        <v>13</v>
      </c>
      <c r="C132" s="16">
        <f t="shared" si="37"/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</row>
    <row r="133" spans="1:10" x14ac:dyDescent="0.25">
      <c r="A133" s="10" t="s">
        <v>40</v>
      </c>
      <c r="B133" s="11" t="s">
        <v>67</v>
      </c>
      <c r="C133" s="12">
        <f>SUM(C140,C146,C134,C152)</f>
        <v>2570161</v>
      </c>
      <c r="D133" s="12">
        <f>D140</f>
        <v>0</v>
      </c>
      <c r="E133" s="12">
        <f>E140</f>
        <v>0</v>
      </c>
      <c r="F133" s="12">
        <f>F140</f>
        <v>0</v>
      </c>
      <c r="G133" s="12">
        <f>SUM(G134,G140,G146,G152)</f>
        <v>49088</v>
      </c>
      <c r="H133" s="12">
        <f>SUM(H134,H140,H146,H152)</f>
        <v>1290426</v>
      </c>
      <c r="I133" s="12">
        <f>SUM(I134,I140,I146,I152)</f>
        <v>1225647</v>
      </c>
      <c r="J133" s="12">
        <f>SUM(J140,J146,J152)</f>
        <v>5000</v>
      </c>
    </row>
    <row r="134" spans="1:10" x14ac:dyDescent="0.25">
      <c r="A134" s="4" t="s">
        <v>41</v>
      </c>
      <c r="B134" s="5" t="s">
        <v>89</v>
      </c>
      <c r="C134" s="6">
        <f>SUM(C135:C139)</f>
        <v>1582352</v>
      </c>
      <c r="D134" s="6">
        <f>SUM(D135:D139)</f>
        <v>0</v>
      </c>
      <c r="E134" s="6">
        <f t="shared" ref="E134:H134" si="38">SUM(E135:E139)</f>
        <v>0</v>
      </c>
      <c r="F134" s="6">
        <f t="shared" si="38"/>
        <v>0</v>
      </c>
      <c r="G134" s="6">
        <f t="shared" si="38"/>
        <v>20000</v>
      </c>
      <c r="H134" s="6">
        <f t="shared" si="38"/>
        <v>840000</v>
      </c>
      <c r="I134" s="6">
        <f>SUM(I135:I139)</f>
        <v>722352</v>
      </c>
      <c r="J134" s="6">
        <f t="shared" ref="J134" si="39">SUM(J135:J139)</f>
        <v>0</v>
      </c>
    </row>
    <row r="135" spans="1:10" x14ac:dyDescent="0.25">
      <c r="A135" s="7"/>
      <c r="B135" s="8" t="s">
        <v>10</v>
      </c>
      <c r="C135" s="6">
        <f>SUM(D135:J135)</f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</row>
    <row r="136" spans="1:10" x14ac:dyDescent="0.25">
      <c r="A136" s="7"/>
      <c r="B136" s="8" t="s">
        <v>14</v>
      </c>
      <c r="C136" s="6">
        <f t="shared" ref="C136:C139" si="40">SUM(D136:J136)</f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</row>
    <row r="137" spans="1:10" x14ac:dyDescent="0.25">
      <c r="A137" s="7"/>
      <c r="B137" s="8" t="s">
        <v>11</v>
      </c>
      <c r="C137" s="6">
        <f t="shared" si="40"/>
        <v>1582352</v>
      </c>
      <c r="D137" s="9">
        <v>0</v>
      </c>
      <c r="E137" s="9">
        <v>0</v>
      </c>
      <c r="F137" s="9">
        <v>0</v>
      </c>
      <c r="G137" s="9">
        <v>20000</v>
      </c>
      <c r="H137" s="9">
        <v>840000</v>
      </c>
      <c r="I137" s="9">
        <v>722352</v>
      </c>
      <c r="J137" s="9">
        <v>0</v>
      </c>
    </row>
    <row r="138" spans="1:10" x14ac:dyDescent="0.25">
      <c r="A138" s="7"/>
      <c r="B138" s="8" t="s">
        <v>12</v>
      </c>
      <c r="C138" s="6">
        <f t="shared" si="40"/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</row>
    <row r="139" spans="1:10" x14ac:dyDescent="0.25">
      <c r="A139" s="7"/>
      <c r="B139" s="8" t="s">
        <v>13</v>
      </c>
      <c r="C139" s="6">
        <f t="shared" si="40"/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</row>
    <row r="140" spans="1:10" x14ac:dyDescent="0.25">
      <c r="A140" s="4" t="s">
        <v>83</v>
      </c>
      <c r="B140" s="5" t="s">
        <v>80</v>
      </c>
      <c r="C140" s="6">
        <f>SUM(C141:C145)</f>
        <v>371345</v>
      </c>
      <c r="D140" s="6">
        <f t="shared" ref="D140:J140" si="41">SUM(D141:D145)</f>
        <v>0</v>
      </c>
      <c r="E140" s="6">
        <f t="shared" si="41"/>
        <v>0</v>
      </c>
      <c r="F140" s="6">
        <f t="shared" si="41"/>
        <v>0</v>
      </c>
      <c r="G140" s="6">
        <f t="shared" si="41"/>
        <v>21150</v>
      </c>
      <c r="H140" s="6">
        <f t="shared" si="41"/>
        <v>0</v>
      </c>
      <c r="I140" s="6">
        <f>SUM(I141:I145)</f>
        <v>345195</v>
      </c>
      <c r="J140" s="6">
        <f t="shared" si="41"/>
        <v>5000</v>
      </c>
    </row>
    <row r="141" spans="1:10" x14ac:dyDescent="0.25">
      <c r="A141" s="7"/>
      <c r="B141" s="8" t="s">
        <v>10</v>
      </c>
      <c r="C141" s="6">
        <f>SUM(D141:J141)</f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</row>
    <row r="142" spans="1:10" x14ac:dyDescent="0.25">
      <c r="A142" s="7"/>
      <c r="B142" s="8" t="s">
        <v>14</v>
      </c>
      <c r="C142" s="6">
        <f t="shared" ref="C142:C145" si="42">SUM(D142:J142)</f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</row>
    <row r="143" spans="1:10" x14ac:dyDescent="0.25">
      <c r="A143" s="7"/>
      <c r="B143" s="8" t="s">
        <v>11</v>
      </c>
      <c r="C143" s="6">
        <f t="shared" si="42"/>
        <v>371345</v>
      </c>
      <c r="D143" s="9">
        <v>0</v>
      </c>
      <c r="E143" s="9">
        <v>0</v>
      </c>
      <c r="F143" s="9">
        <v>0</v>
      </c>
      <c r="G143" s="9">
        <v>21150</v>
      </c>
      <c r="H143" s="9">
        <v>0</v>
      </c>
      <c r="I143" s="9">
        <f>174606+23513+147076</f>
        <v>345195</v>
      </c>
      <c r="J143" s="9">
        <v>5000</v>
      </c>
    </row>
    <row r="144" spans="1:10" x14ac:dyDescent="0.25">
      <c r="A144" s="7"/>
      <c r="B144" s="8" t="s">
        <v>12</v>
      </c>
      <c r="C144" s="6">
        <f t="shared" si="42"/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</row>
    <row r="145" spans="1:10" x14ac:dyDescent="0.25">
      <c r="A145" s="7"/>
      <c r="B145" s="8" t="s">
        <v>13</v>
      </c>
      <c r="C145" s="6">
        <f t="shared" si="42"/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</row>
    <row r="146" spans="1:10" x14ac:dyDescent="0.25">
      <c r="A146" s="4" t="s">
        <v>84</v>
      </c>
      <c r="B146" s="5" t="s">
        <v>82</v>
      </c>
      <c r="C146" s="6">
        <f>SUM(C147:C151)</f>
        <v>166038</v>
      </c>
      <c r="D146" s="6">
        <f t="shared" ref="D146:F146" si="43">SUM(D147:D151)</f>
        <v>0</v>
      </c>
      <c r="E146" s="6">
        <f t="shared" si="43"/>
        <v>0</v>
      </c>
      <c r="F146" s="6">
        <f t="shared" si="43"/>
        <v>0</v>
      </c>
      <c r="G146" s="6">
        <f>SUM(G147:G151)</f>
        <v>7938</v>
      </c>
      <c r="H146" s="6">
        <f>SUM(H147:H151)</f>
        <v>0</v>
      </c>
      <c r="I146" s="6">
        <f>SUM(I147:I151)</f>
        <v>158100</v>
      </c>
      <c r="J146" s="6">
        <f>SUM(J164:J168)</f>
        <v>0</v>
      </c>
    </row>
    <row r="147" spans="1:10" x14ac:dyDescent="0.25">
      <c r="A147" s="7"/>
      <c r="B147" s="8" t="s">
        <v>10</v>
      </c>
      <c r="C147" s="6">
        <f>SUM(D147:J147)</f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</row>
    <row r="148" spans="1:10" x14ac:dyDescent="0.25">
      <c r="A148" s="7"/>
      <c r="B148" s="8" t="s">
        <v>14</v>
      </c>
      <c r="C148" s="6">
        <f>SUM(D148:J148)</f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</row>
    <row r="149" spans="1:10" x14ac:dyDescent="0.25">
      <c r="A149" s="7"/>
      <c r="B149" s="8" t="s">
        <v>11</v>
      </c>
      <c r="C149" s="6">
        <f>SUM(D149:J149)</f>
        <v>166038</v>
      </c>
      <c r="D149" s="9">
        <v>0</v>
      </c>
      <c r="E149" s="9">
        <v>0</v>
      </c>
      <c r="F149" s="9">
        <v>0</v>
      </c>
      <c r="G149" s="9">
        <v>7938</v>
      </c>
      <c r="H149" s="9">
        <v>0</v>
      </c>
      <c r="I149" s="9">
        <f>39000+30000+52000+37100</f>
        <v>158100</v>
      </c>
      <c r="J149" s="9">
        <v>0</v>
      </c>
    </row>
    <row r="150" spans="1:10" x14ac:dyDescent="0.25">
      <c r="A150" s="7"/>
      <c r="B150" s="8" t="s">
        <v>12</v>
      </c>
      <c r="C150" s="6">
        <f t="shared" ref="C150:C151" si="44">SUM(D150:J150)</f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</row>
    <row r="151" spans="1:10" x14ac:dyDescent="0.25">
      <c r="A151" s="7"/>
      <c r="B151" s="8" t="s">
        <v>13</v>
      </c>
      <c r="C151" s="6">
        <f t="shared" si="44"/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</row>
    <row r="152" spans="1:10" x14ac:dyDescent="0.25">
      <c r="A152" s="4" t="s">
        <v>88</v>
      </c>
      <c r="B152" s="5" t="s">
        <v>92</v>
      </c>
      <c r="C152" s="6">
        <f>SUM(C153:C157)</f>
        <v>450426</v>
      </c>
      <c r="D152" s="6">
        <f t="shared" ref="D152" si="45">SUM(D153:D157)</f>
        <v>0</v>
      </c>
      <c r="E152" s="6">
        <f t="shared" ref="E152" si="46">SUM(E153:E157)</f>
        <v>0</v>
      </c>
      <c r="F152" s="6">
        <f t="shared" ref="F152" si="47">SUM(F153:F157)</f>
        <v>0</v>
      </c>
      <c r="G152" s="6">
        <f>SUM(G153:G157)</f>
        <v>0</v>
      </c>
      <c r="H152" s="6">
        <f>SUM(H153:H157)</f>
        <v>450426</v>
      </c>
      <c r="I152" s="6">
        <f>SUM(I153:I157)</f>
        <v>0</v>
      </c>
      <c r="J152" s="6">
        <f>SUM(J153:J157)</f>
        <v>0</v>
      </c>
    </row>
    <row r="153" spans="1:10" x14ac:dyDescent="0.25">
      <c r="A153" s="7"/>
      <c r="B153" s="8" t="s">
        <v>10</v>
      </c>
      <c r="C153" s="6">
        <f>SUM(D153:J153)</f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</row>
    <row r="154" spans="1:10" x14ac:dyDescent="0.25">
      <c r="A154" s="7"/>
      <c r="B154" s="8" t="s">
        <v>14</v>
      </c>
      <c r="C154" s="6">
        <f>SUM(D154:J154)</f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</row>
    <row r="155" spans="1:10" x14ac:dyDescent="0.25">
      <c r="A155" s="7"/>
      <c r="B155" s="8" t="s">
        <v>11</v>
      </c>
      <c r="C155" s="6">
        <f>SUM(D155:J155)</f>
        <v>450426</v>
      </c>
      <c r="D155" s="9">
        <v>0</v>
      </c>
      <c r="E155" s="9">
        <v>0</v>
      </c>
      <c r="F155" s="9">
        <v>0</v>
      </c>
      <c r="G155" s="9">
        <v>0</v>
      </c>
      <c r="H155" s="9">
        <v>450426</v>
      </c>
      <c r="I155" s="9">
        <v>0</v>
      </c>
      <c r="J155" s="9">
        <v>0</v>
      </c>
    </row>
    <row r="156" spans="1:10" x14ac:dyDescent="0.25">
      <c r="A156" s="7"/>
      <c r="B156" s="8" t="s">
        <v>12</v>
      </c>
      <c r="C156" s="6">
        <f t="shared" ref="C156:C157" si="48">SUM(D156:J156)</f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</row>
    <row r="157" spans="1:10" x14ac:dyDescent="0.25">
      <c r="A157" s="7"/>
      <c r="B157" s="8" t="s">
        <v>13</v>
      </c>
      <c r="C157" s="6">
        <f t="shared" si="48"/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</row>
    <row r="158" spans="1:10" x14ac:dyDescent="0.25">
      <c r="A158" s="10" t="s">
        <v>51</v>
      </c>
      <c r="B158" s="11" t="s">
        <v>44</v>
      </c>
      <c r="C158" s="12">
        <f>C159</f>
        <v>91170</v>
      </c>
      <c r="D158" s="12">
        <f t="shared" ref="D158:J158" si="49">D159</f>
        <v>0</v>
      </c>
      <c r="E158" s="12">
        <f t="shared" si="49"/>
        <v>0</v>
      </c>
      <c r="F158" s="12">
        <f t="shared" si="49"/>
        <v>0</v>
      </c>
      <c r="G158" s="12">
        <f t="shared" si="49"/>
        <v>91170</v>
      </c>
      <c r="H158" s="12">
        <f t="shared" si="49"/>
        <v>0</v>
      </c>
      <c r="I158" s="12">
        <f t="shared" si="49"/>
        <v>0</v>
      </c>
      <c r="J158" s="12">
        <f t="shared" si="49"/>
        <v>0</v>
      </c>
    </row>
    <row r="159" spans="1:10" x14ac:dyDescent="0.25">
      <c r="A159" s="4" t="s">
        <v>53</v>
      </c>
      <c r="B159" s="5" t="s">
        <v>45</v>
      </c>
      <c r="C159" s="6">
        <f>SUM(C160:C164)</f>
        <v>91170</v>
      </c>
      <c r="D159" s="6">
        <f t="shared" ref="D159:J159" si="50">SUM(D160:D164)</f>
        <v>0</v>
      </c>
      <c r="E159" s="6">
        <f t="shared" si="50"/>
        <v>0</v>
      </c>
      <c r="F159" s="6">
        <f t="shared" si="50"/>
        <v>0</v>
      </c>
      <c r="G159" s="6">
        <f t="shared" si="50"/>
        <v>91170</v>
      </c>
      <c r="H159" s="6">
        <f t="shared" si="50"/>
        <v>0</v>
      </c>
      <c r="I159" s="6">
        <f t="shared" si="50"/>
        <v>0</v>
      </c>
      <c r="J159" s="6">
        <f t="shared" si="50"/>
        <v>0</v>
      </c>
    </row>
    <row r="160" spans="1:10" x14ac:dyDescent="0.25">
      <c r="A160" s="7"/>
      <c r="B160" s="8" t="s">
        <v>10</v>
      </c>
      <c r="C160" s="6">
        <f>SUM(D160:J160)</f>
        <v>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</row>
    <row r="161" spans="1:10" x14ac:dyDescent="0.25">
      <c r="A161" s="7"/>
      <c r="B161" s="8" t="s">
        <v>14</v>
      </c>
      <c r="C161" s="6">
        <f t="shared" ref="C161:C164" si="51">SUM(D161:J161)</f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</row>
    <row r="162" spans="1:10" x14ac:dyDescent="0.25">
      <c r="A162" s="7"/>
      <c r="B162" s="8" t="s">
        <v>11</v>
      </c>
      <c r="C162" s="6">
        <f t="shared" si="51"/>
        <v>91170</v>
      </c>
      <c r="D162" s="9">
        <v>0</v>
      </c>
      <c r="E162" s="9">
        <v>0</v>
      </c>
      <c r="F162" s="9">
        <v>0</v>
      </c>
      <c r="G162" s="9">
        <v>91170</v>
      </c>
      <c r="H162" s="9">
        <v>0</v>
      </c>
      <c r="I162" s="9">
        <v>0</v>
      </c>
      <c r="J162" s="9">
        <v>0</v>
      </c>
    </row>
    <row r="163" spans="1:10" x14ac:dyDescent="0.25">
      <c r="A163" s="7"/>
      <c r="B163" s="8" t="s">
        <v>12</v>
      </c>
      <c r="C163" s="6">
        <f t="shared" si="51"/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</row>
    <row r="164" spans="1:10" x14ac:dyDescent="0.25">
      <c r="A164" s="7"/>
      <c r="B164" s="8" t="s">
        <v>13</v>
      </c>
      <c r="C164" s="6">
        <f t="shared" si="51"/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</row>
    <row r="165" spans="1:10" x14ac:dyDescent="0.25">
      <c r="A165" s="10" t="s">
        <v>52</v>
      </c>
      <c r="B165" s="11" t="s">
        <v>48</v>
      </c>
      <c r="C165" s="12">
        <f>C166</f>
        <v>125304</v>
      </c>
      <c r="D165" s="12">
        <f t="shared" ref="D165:J165" si="52">D166</f>
        <v>0</v>
      </c>
      <c r="E165" s="12">
        <f t="shared" si="52"/>
        <v>0</v>
      </c>
      <c r="F165" s="12">
        <f t="shared" si="52"/>
        <v>0</v>
      </c>
      <c r="G165" s="12">
        <f t="shared" si="52"/>
        <v>110041</v>
      </c>
      <c r="H165" s="12">
        <f t="shared" si="52"/>
        <v>0</v>
      </c>
      <c r="I165" s="12">
        <f t="shared" si="52"/>
        <v>15263</v>
      </c>
      <c r="J165" s="12">
        <f t="shared" si="52"/>
        <v>0</v>
      </c>
    </row>
    <row r="166" spans="1:10" x14ac:dyDescent="0.25">
      <c r="A166" s="4" t="s">
        <v>54</v>
      </c>
      <c r="B166" s="5" t="s">
        <v>49</v>
      </c>
      <c r="C166" s="6">
        <f>SUM(C167:C171)</f>
        <v>125304</v>
      </c>
      <c r="D166" s="6">
        <f t="shared" ref="D166:J166" si="53">SUM(D167:D171)</f>
        <v>0</v>
      </c>
      <c r="E166" s="6">
        <f t="shared" si="53"/>
        <v>0</v>
      </c>
      <c r="F166" s="6">
        <f t="shared" si="53"/>
        <v>0</v>
      </c>
      <c r="G166" s="6">
        <f t="shared" si="53"/>
        <v>110041</v>
      </c>
      <c r="H166" s="6">
        <f t="shared" si="53"/>
        <v>0</v>
      </c>
      <c r="I166" s="6">
        <f t="shared" si="53"/>
        <v>15263</v>
      </c>
      <c r="J166" s="6">
        <f t="shared" si="53"/>
        <v>0</v>
      </c>
    </row>
    <row r="167" spans="1:10" x14ac:dyDescent="0.25">
      <c r="A167" s="7"/>
      <c r="B167" s="8" t="s">
        <v>10</v>
      </c>
      <c r="C167" s="6">
        <f>SUM(D167:J167)</f>
        <v>0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</row>
    <row r="168" spans="1:10" x14ac:dyDescent="0.25">
      <c r="A168" s="7"/>
      <c r="B168" s="8" t="s">
        <v>14</v>
      </c>
      <c r="C168" s="6">
        <f t="shared" ref="C168:C171" si="54">SUM(D168:J168)</f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</row>
    <row r="169" spans="1:10" x14ac:dyDescent="0.25">
      <c r="A169" s="7"/>
      <c r="B169" s="8" t="s">
        <v>11</v>
      </c>
      <c r="C169" s="6">
        <f t="shared" si="54"/>
        <v>125304</v>
      </c>
      <c r="D169" s="9">
        <v>0</v>
      </c>
      <c r="E169" s="9">
        <v>0</v>
      </c>
      <c r="F169" s="9">
        <v>0</v>
      </c>
      <c r="G169" s="9">
        <f>99400+10641</f>
        <v>110041</v>
      </c>
      <c r="H169" s="9">
        <v>0</v>
      </c>
      <c r="I169" s="9">
        <v>15263</v>
      </c>
      <c r="J169" s="9">
        <v>0</v>
      </c>
    </row>
    <row r="170" spans="1:10" x14ac:dyDescent="0.25">
      <c r="A170" s="7"/>
      <c r="B170" s="8" t="s">
        <v>12</v>
      </c>
      <c r="C170" s="6">
        <f t="shared" si="54"/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</row>
    <row r="171" spans="1:10" ht="14.25" customHeight="1" x14ac:dyDescent="0.25">
      <c r="A171" s="7"/>
      <c r="B171" s="8" t="s">
        <v>13</v>
      </c>
      <c r="C171" s="6">
        <f t="shared" si="54"/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</row>
    <row r="172" spans="1:10" ht="40.5" customHeight="1" x14ac:dyDescent="0.25">
      <c r="A172" s="13" t="s">
        <v>55</v>
      </c>
      <c r="B172" s="14" t="s">
        <v>56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</row>
    <row r="173" spans="1:10" ht="15.75" customHeight="1" x14ac:dyDescent="0.25">
      <c r="A173" s="35" t="s">
        <v>57</v>
      </c>
      <c r="B173" s="36"/>
      <c r="C173" s="15">
        <f t="shared" ref="C173:J173" si="55">C25+C26+C45+C46+C172</f>
        <v>8352557</v>
      </c>
      <c r="D173" s="15">
        <f t="shared" si="55"/>
        <v>30000</v>
      </c>
      <c r="E173" s="15">
        <f t="shared" si="55"/>
        <v>145828</v>
      </c>
      <c r="F173" s="15">
        <f t="shared" si="55"/>
        <v>0</v>
      </c>
      <c r="G173" s="15">
        <f t="shared" si="55"/>
        <v>847270</v>
      </c>
      <c r="H173" s="15">
        <f t="shared" si="55"/>
        <v>4240918</v>
      </c>
      <c r="I173" s="15">
        <f t="shared" si="55"/>
        <v>3083541</v>
      </c>
      <c r="J173" s="15">
        <f t="shared" si="55"/>
        <v>5000</v>
      </c>
    </row>
    <row r="174" spans="1:10" ht="15.75" customHeight="1" x14ac:dyDescent="0.25">
      <c r="A174" s="26"/>
      <c r="B174" s="26"/>
      <c r="C174" s="27"/>
      <c r="D174" s="27"/>
      <c r="E174" s="27"/>
      <c r="F174" s="27"/>
      <c r="G174" s="27"/>
      <c r="H174" s="27"/>
      <c r="I174" s="27"/>
      <c r="J174" s="27"/>
    </row>
    <row r="175" spans="1:10" ht="15.75" x14ac:dyDescent="0.25">
      <c r="A175" s="31" t="s">
        <v>43</v>
      </c>
      <c r="B175" s="31"/>
      <c r="C175" s="31"/>
      <c r="D175" s="31"/>
      <c r="E175" s="31"/>
      <c r="F175" s="31"/>
      <c r="G175" s="31"/>
      <c r="H175" s="31"/>
      <c r="I175" s="31"/>
      <c r="J175" s="31"/>
    </row>
    <row r="176" spans="1:10" ht="15.75" x14ac:dyDescent="0.25">
      <c r="A176" s="32" t="s">
        <v>71</v>
      </c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1:10" ht="15.75" x14ac:dyDescent="0.25">
      <c r="A177" s="24"/>
      <c r="B177" s="25"/>
      <c r="C177" s="25"/>
      <c r="D177" s="25"/>
      <c r="E177" s="25"/>
      <c r="F177" s="25"/>
      <c r="G177" s="25"/>
      <c r="H177" s="25"/>
      <c r="I177" s="25"/>
      <c r="J177" s="25"/>
    </row>
    <row r="178" spans="1:10" ht="15.75" x14ac:dyDescent="0.25">
      <c r="A178" s="24"/>
      <c r="B178" s="25"/>
      <c r="C178" s="25"/>
      <c r="D178" s="25"/>
      <c r="E178" s="25"/>
      <c r="F178" s="25"/>
      <c r="G178" s="25"/>
      <c r="H178" s="33" t="s">
        <v>31</v>
      </c>
      <c r="I178" s="33"/>
      <c r="J178" s="33"/>
    </row>
    <row r="179" spans="1:10" ht="15.75" x14ac:dyDescent="0.25">
      <c r="A179" s="24"/>
      <c r="B179" s="25"/>
      <c r="C179" s="25"/>
      <c r="D179" s="25"/>
      <c r="E179" s="25"/>
      <c r="F179" s="25"/>
      <c r="G179" s="25"/>
      <c r="H179" s="33" t="s">
        <v>32</v>
      </c>
      <c r="I179" s="33"/>
      <c r="J179" s="33"/>
    </row>
    <row r="180" spans="1:10" ht="15.75" x14ac:dyDescent="0.25">
      <c r="A180" s="20"/>
      <c r="B180" s="21"/>
      <c r="C180" s="21"/>
      <c r="D180" s="21"/>
      <c r="E180" s="21"/>
      <c r="F180" s="21"/>
      <c r="G180" s="21"/>
      <c r="H180" s="21"/>
      <c r="I180" s="21"/>
      <c r="J180" s="21"/>
    </row>
    <row r="181" spans="1:10" ht="15.75" x14ac:dyDescent="0.25">
      <c r="A181" s="20"/>
      <c r="B181" s="21"/>
      <c r="C181" s="21"/>
      <c r="D181" s="21"/>
      <c r="E181" s="21"/>
      <c r="F181" s="21"/>
      <c r="G181" s="21"/>
      <c r="H181" s="21"/>
      <c r="I181" s="21"/>
      <c r="J181" s="21"/>
    </row>
  </sheetData>
  <mergeCells count="19">
    <mergeCell ref="H178:J178"/>
    <mergeCell ref="H179:J179"/>
    <mergeCell ref="A14:J14"/>
    <mergeCell ref="A16:J16"/>
    <mergeCell ref="A17:J17"/>
    <mergeCell ref="A19:J19"/>
    <mergeCell ref="A21:J21"/>
    <mergeCell ref="A22:J22"/>
    <mergeCell ref="A176:J176"/>
    <mergeCell ref="A173:B173"/>
    <mergeCell ref="A5:B5"/>
    <mergeCell ref="A6:B6"/>
    <mergeCell ref="A7:B7"/>
    <mergeCell ref="A8:B8"/>
    <mergeCell ref="A175:J175"/>
    <mergeCell ref="A20:J20"/>
    <mergeCell ref="A10:B10"/>
    <mergeCell ref="A11:B11"/>
    <mergeCell ref="A12:B12"/>
  </mergeCells>
  <phoneticPr fontId="7" type="noConversion"/>
  <pageMargins left="0.7" right="0.7" top="0.75" bottom="0.75" header="0.3" footer="0.3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23E4-09DC-4BA7-BD68-9070EE4E82A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Program građenja kom inf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Vladimir Goleš</cp:lastModifiedBy>
  <cp:lastPrinted>2025-10-01T06:50:08Z</cp:lastPrinted>
  <dcterms:created xsi:type="dcterms:W3CDTF">2021-11-24T07:15:32Z</dcterms:created>
  <dcterms:modified xsi:type="dcterms:W3CDTF">2025-10-01T06:52:39Z</dcterms:modified>
</cp:coreProperties>
</file>