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ukljak\Desktop\Planovi i rebalansi\Proračun za 2026\Programi\Prijedlozi programa\"/>
    </mc:Choice>
  </mc:AlternateContent>
  <xr:revisionPtr revIDLastSave="0" documentId="13_ncr:1_{D4D71D57-A159-4872-8774-96CF0665A29E}" xr6:coauthVersionLast="47" xr6:coauthVersionMax="47" xr10:uidLastSave="{00000000-0000-0000-0000-000000000000}"/>
  <bookViews>
    <workbookView xWindow="-110" yWindow="-110" windowWidth="38620" windowHeight="21100" xr2:uid="{F0FCFBC7-AEF3-4F17-8447-D6BF33B77B42}"/>
  </bookViews>
  <sheets>
    <sheet name="Program građenja kom inf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2" i="1" l="1"/>
  <c r="H132" i="1"/>
  <c r="I144" i="1"/>
  <c r="I141" i="1" s="1"/>
  <c r="H144" i="1"/>
  <c r="H138" i="1"/>
  <c r="H82" i="1"/>
  <c r="G91" i="1"/>
  <c r="C127" i="1"/>
  <c r="C126" i="1"/>
  <c r="C125" i="1"/>
  <c r="C124" i="1"/>
  <c r="C123" i="1"/>
  <c r="J122" i="1"/>
  <c r="I122" i="1"/>
  <c r="H122" i="1"/>
  <c r="G122" i="1"/>
  <c r="F122" i="1"/>
  <c r="E122" i="1"/>
  <c r="E91" i="1" s="1"/>
  <c r="D122" i="1"/>
  <c r="C57" i="1"/>
  <c r="C56" i="1"/>
  <c r="C55" i="1"/>
  <c r="C54" i="1"/>
  <c r="C53" i="1"/>
  <c r="C52" i="1" s="1"/>
  <c r="I52" i="1"/>
  <c r="H52" i="1"/>
  <c r="G52" i="1"/>
  <c r="F52" i="1"/>
  <c r="C51" i="1"/>
  <c r="C50" i="1"/>
  <c r="C49" i="1"/>
  <c r="C48" i="1"/>
  <c r="C47" i="1"/>
  <c r="I46" i="1"/>
  <c r="H46" i="1"/>
  <c r="G46" i="1"/>
  <c r="F46" i="1"/>
  <c r="C196" i="1"/>
  <c r="C195" i="1"/>
  <c r="C194" i="1"/>
  <c r="C193" i="1"/>
  <c r="C192" i="1"/>
  <c r="J191" i="1"/>
  <c r="I191" i="1"/>
  <c r="H191" i="1"/>
  <c r="G191" i="1"/>
  <c r="F191" i="1"/>
  <c r="E191" i="1"/>
  <c r="D191" i="1"/>
  <c r="G119" i="1"/>
  <c r="C121" i="1"/>
  <c r="C120" i="1"/>
  <c r="C119" i="1"/>
  <c r="C118" i="1"/>
  <c r="C117" i="1"/>
  <c r="C116" i="1" s="1"/>
  <c r="J116" i="1"/>
  <c r="I116" i="1"/>
  <c r="H116" i="1"/>
  <c r="G116" i="1"/>
  <c r="F116" i="1"/>
  <c r="E116" i="1"/>
  <c r="D116" i="1"/>
  <c r="C190" i="1"/>
  <c r="C189" i="1"/>
  <c r="C188" i="1"/>
  <c r="C187" i="1"/>
  <c r="C186" i="1"/>
  <c r="J185" i="1"/>
  <c r="I185" i="1"/>
  <c r="H185" i="1"/>
  <c r="G185" i="1"/>
  <c r="F185" i="1"/>
  <c r="E185" i="1"/>
  <c r="D185" i="1"/>
  <c r="G176" i="1"/>
  <c r="C183" i="1"/>
  <c r="C184" i="1"/>
  <c r="C182" i="1"/>
  <c r="C181" i="1"/>
  <c r="C180" i="1"/>
  <c r="J179" i="1"/>
  <c r="I179" i="1"/>
  <c r="H179" i="1"/>
  <c r="G179" i="1"/>
  <c r="F179" i="1"/>
  <c r="E179" i="1"/>
  <c r="D179" i="1"/>
  <c r="G169" i="1"/>
  <c r="G70" i="1"/>
  <c r="C164" i="1"/>
  <c r="C163" i="1"/>
  <c r="C162" i="1"/>
  <c r="C161" i="1"/>
  <c r="C160" i="1"/>
  <c r="J159" i="1"/>
  <c r="I159" i="1"/>
  <c r="H159" i="1"/>
  <c r="G159" i="1"/>
  <c r="F159" i="1"/>
  <c r="E159" i="1"/>
  <c r="D159" i="1"/>
  <c r="C158" i="1"/>
  <c r="C157" i="1"/>
  <c r="C156" i="1"/>
  <c r="C155" i="1"/>
  <c r="C154" i="1"/>
  <c r="J153" i="1"/>
  <c r="I153" i="1"/>
  <c r="H153" i="1"/>
  <c r="G153" i="1"/>
  <c r="F153" i="1"/>
  <c r="E153" i="1"/>
  <c r="D153" i="1"/>
  <c r="C152" i="1"/>
  <c r="C151" i="1"/>
  <c r="C150" i="1"/>
  <c r="C149" i="1"/>
  <c r="C148" i="1"/>
  <c r="J147" i="1"/>
  <c r="I147" i="1"/>
  <c r="H147" i="1"/>
  <c r="G147" i="1"/>
  <c r="F147" i="1"/>
  <c r="E147" i="1"/>
  <c r="D147" i="1"/>
  <c r="G144" i="1"/>
  <c r="C144" i="1" s="1"/>
  <c r="C146" i="1"/>
  <c r="C145" i="1"/>
  <c r="C143" i="1"/>
  <c r="C142" i="1"/>
  <c r="H141" i="1"/>
  <c r="F141" i="1"/>
  <c r="E141" i="1"/>
  <c r="D141" i="1"/>
  <c r="I135" i="1"/>
  <c r="G138" i="1"/>
  <c r="C138" i="1" s="1"/>
  <c r="C140" i="1"/>
  <c r="C139" i="1"/>
  <c r="C137" i="1"/>
  <c r="C136" i="1"/>
  <c r="J135" i="1"/>
  <c r="H135" i="1"/>
  <c r="F135" i="1"/>
  <c r="E135" i="1"/>
  <c r="D135" i="1"/>
  <c r="I43" i="1"/>
  <c r="I40" i="1" s="1"/>
  <c r="C45" i="1"/>
  <c r="C44" i="1"/>
  <c r="C42" i="1"/>
  <c r="C41" i="1"/>
  <c r="H40" i="1"/>
  <c r="G40" i="1"/>
  <c r="F40" i="1"/>
  <c r="G34" i="1"/>
  <c r="G33" i="1" s="1"/>
  <c r="F34" i="1"/>
  <c r="F33" i="1" s="1"/>
  <c r="C62" i="1"/>
  <c r="J61" i="1"/>
  <c r="I61" i="1"/>
  <c r="H61" i="1"/>
  <c r="G61" i="1"/>
  <c r="F61" i="1"/>
  <c r="E61" i="1"/>
  <c r="D61" i="1"/>
  <c r="C39" i="1"/>
  <c r="D34" i="1"/>
  <c r="D33" i="1" s="1"/>
  <c r="E34" i="1"/>
  <c r="E33" i="1" s="1"/>
  <c r="H34" i="1"/>
  <c r="I34" i="1"/>
  <c r="I33" i="1" s="1"/>
  <c r="C35" i="1"/>
  <c r="C36" i="1"/>
  <c r="C37" i="1"/>
  <c r="C38" i="1"/>
  <c r="C122" i="1" l="1"/>
  <c r="H33" i="1"/>
  <c r="C191" i="1"/>
  <c r="C46" i="1"/>
  <c r="C34" i="1"/>
  <c r="C185" i="1"/>
  <c r="C179" i="1"/>
  <c r="C159" i="1"/>
  <c r="C153" i="1"/>
  <c r="C147" i="1"/>
  <c r="C141" i="1"/>
  <c r="G141" i="1"/>
  <c r="G135" i="1"/>
  <c r="C135" i="1"/>
  <c r="C43" i="1"/>
  <c r="C40" i="1"/>
  <c r="C33" i="1" l="1"/>
  <c r="D173" i="1"/>
  <c r="D172" i="1" s="1"/>
  <c r="E173" i="1"/>
  <c r="E172" i="1" s="1"/>
  <c r="F173" i="1"/>
  <c r="F172" i="1" s="1"/>
  <c r="G173" i="1"/>
  <c r="G172" i="1" s="1"/>
  <c r="H173" i="1"/>
  <c r="H172" i="1" s="1"/>
  <c r="I173" i="1"/>
  <c r="I172" i="1" s="1"/>
  <c r="J173" i="1"/>
  <c r="J172" i="1" s="1"/>
  <c r="D166" i="1"/>
  <c r="D165" i="1" s="1"/>
  <c r="E166" i="1"/>
  <c r="E165" i="1" s="1"/>
  <c r="F166" i="1"/>
  <c r="F165" i="1" s="1"/>
  <c r="G166" i="1"/>
  <c r="G165" i="1" s="1"/>
  <c r="H166" i="1"/>
  <c r="H165" i="1" s="1"/>
  <c r="I166" i="1"/>
  <c r="I165" i="1" s="1"/>
  <c r="J166" i="1"/>
  <c r="J165" i="1" s="1"/>
  <c r="D129" i="1"/>
  <c r="D128" i="1" s="1"/>
  <c r="E129" i="1"/>
  <c r="E128" i="1" s="1"/>
  <c r="F129" i="1"/>
  <c r="F128" i="1" s="1"/>
  <c r="G129" i="1"/>
  <c r="G128" i="1" s="1"/>
  <c r="H129" i="1"/>
  <c r="H128" i="1" s="1"/>
  <c r="I129" i="1"/>
  <c r="I128" i="1" s="1"/>
  <c r="J129" i="1"/>
  <c r="J128" i="1" s="1"/>
  <c r="D110" i="1"/>
  <c r="E110" i="1"/>
  <c r="F110" i="1"/>
  <c r="G110" i="1"/>
  <c r="H110" i="1"/>
  <c r="I110" i="1"/>
  <c r="J110" i="1"/>
  <c r="D104" i="1"/>
  <c r="E104" i="1"/>
  <c r="F104" i="1"/>
  <c r="G104" i="1"/>
  <c r="H104" i="1"/>
  <c r="I104" i="1"/>
  <c r="J104" i="1"/>
  <c r="D98" i="1"/>
  <c r="E98" i="1"/>
  <c r="F98" i="1"/>
  <c r="G98" i="1"/>
  <c r="H98" i="1"/>
  <c r="I98" i="1"/>
  <c r="J98" i="1"/>
  <c r="D92" i="1"/>
  <c r="E92" i="1"/>
  <c r="F92" i="1"/>
  <c r="G92" i="1"/>
  <c r="H92" i="1"/>
  <c r="I92" i="1"/>
  <c r="J92" i="1"/>
  <c r="J91" i="1" s="1"/>
  <c r="D85" i="1"/>
  <c r="E85" i="1"/>
  <c r="F85" i="1"/>
  <c r="G85" i="1"/>
  <c r="H85" i="1"/>
  <c r="I85" i="1"/>
  <c r="J85" i="1"/>
  <c r="D79" i="1"/>
  <c r="E79" i="1"/>
  <c r="F79" i="1"/>
  <c r="G79" i="1"/>
  <c r="H79" i="1"/>
  <c r="I79" i="1"/>
  <c r="J79" i="1"/>
  <c r="J52" i="1" s="1"/>
  <c r="D73" i="1"/>
  <c r="E73" i="1"/>
  <c r="F73" i="1"/>
  <c r="G73" i="1"/>
  <c r="H73" i="1"/>
  <c r="I73" i="1"/>
  <c r="J73" i="1"/>
  <c r="J46" i="1" s="1"/>
  <c r="D67" i="1"/>
  <c r="E67" i="1"/>
  <c r="F67" i="1"/>
  <c r="G67" i="1"/>
  <c r="H67" i="1"/>
  <c r="I67" i="1"/>
  <c r="J67" i="1"/>
  <c r="J40" i="1" s="1"/>
  <c r="C109" i="1"/>
  <c r="C108" i="1"/>
  <c r="C107" i="1"/>
  <c r="C106" i="1"/>
  <c r="C105" i="1"/>
  <c r="C130" i="1"/>
  <c r="C131" i="1"/>
  <c r="C132" i="1"/>
  <c r="C133" i="1"/>
  <c r="C134" i="1"/>
  <c r="C99" i="1"/>
  <c r="C100" i="1"/>
  <c r="C101" i="1"/>
  <c r="C102" i="1"/>
  <c r="C103" i="1"/>
  <c r="I91" i="1" l="1"/>
  <c r="H60" i="1"/>
  <c r="I60" i="1"/>
  <c r="I59" i="1" s="1"/>
  <c r="G60" i="1"/>
  <c r="C104" i="1"/>
  <c r="F91" i="1"/>
  <c r="H91" i="1"/>
  <c r="D91" i="1"/>
  <c r="F60" i="1"/>
  <c r="J34" i="1"/>
  <c r="J33" i="1" s="1"/>
  <c r="J60" i="1"/>
  <c r="E60" i="1"/>
  <c r="D60" i="1"/>
  <c r="C98" i="1"/>
  <c r="C129" i="1"/>
  <c r="C128" i="1" s="1"/>
  <c r="C115" i="1"/>
  <c r="C114" i="1"/>
  <c r="C113" i="1"/>
  <c r="C112" i="1"/>
  <c r="C111" i="1"/>
  <c r="C110" i="1" l="1"/>
  <c r="D59" i="1"/>
  <c r="D198" i="1" s="1"/>
  <c r="E59" i="1"/>
  <c r="I198" i="1"/>
  <c r="J59" i="1"/>
  <c r="J198" i="1" s="1"/>
  <c r="J141" i="1" s="1"/>
  <c r="F59" i="1"/>
  <c r="F198" i="1" s="1"/>
  <c r="G59" i="1"/>
  <c r="G198" i="1" s="1"/>
  <c r="H59" i="1"/>
  <c r="H198" i="1" s="1"/>
  <c r="E198" i="1"/>
  <c r="C90" i="1"/>
  <c r="C89" i="1"/>
  <c r="C88" i="1"/>
  <c r="C87" i="1"/>
  <c r="C86" i="1"/>
  <c r="C85" i="1" l="1"/>
  <c r="C178" i="1"/>
  <c r="C177" i="1"/>
  <c r="C176" i="1"/>
  <c r="C175" i="1"/>
  <c r="C174" i="1"/>
  <c r="C169" i="1"/>
  <c r="C171" i="1"/>
  <c r="C170" i="1"/>
  <c r="C168" i="1"/>
  <c r="C167" i="1"/>
  <c r="C78" i="1"/>
  <c r="C77" i="1"/>
  <c r="C76" i="1"/>
  <c r="C75" i="1"/>
  <c r="C74" i="1"/>
  <c r="C69" i="1"/>
  <c r="C70" i="1"/>
  <c r="C71" i="1"/>
  <c r="C72" i="1"/>
  <c r="C68" i="1"/>
  <c r="C94" i="1"/>
  <c r="C95" i="1"/>
  <c r="C96" i="1"/>
  <c r="C97" i="1"/>
  <c r="C93" i="1"/>
  <c r="C63" i="1"/>
  <c r="C64" i="1"/>
  <c r="C65" i="1"/>
  <c r="C66" i="1"/>
  <c r="C81" i="1"/>
  <c r="C82" i="1"/>
  <c r="C83" i="1"/>
  <c r="C84" i="1"/>
  <c r="C80" i="1"/>
  <c r="C166" i="1" l="1"/>
  <c r="C165" i="1" s="1"/>
  <c r="C61" i="1"/>
  <c r="C67" i="1"/>
  <c r="C92" i="1"/>
  <c r="C91" i="1" s="1"/>
  <c r="C73" i="1"/>
  <c r="C79" i="1"/>
  <c r="C173" i="1"/>
  <c r="C172" i="1" s="1"/>
  <c r="C60" i="1" l="1"/>
  <c r="C59" i="1" s="1"/>
  <c r="C198" i="1" s="1"/>
</calcChain>
</file>

<file path=xl/sharedStrings.xml><?xml version="1.0" encoding="utf-8"?>
<sst xmlns="http://schemas.openxmlformats.org/spreadsheetml/2006/main" count="238" uniqueCount="112">
  <si>
    <t>REPUBLIKA HRVATSKA</t>
  </si>
  <si>
    <t>KRAPINSKO – ZAGORSKA ŽUPANIJA</t>
  </si>
  <si>
    <t>GRAD ZLATAR</t>
  </si>
  <si>
    <t>GRADSKO VIJEĆE</t>
  </si>
  <si>
    <t>PROGRAM</t>
  </si>
  <si>
    <t>1. građevine komunalne infrastrukture koje će se graditi radi uređenja neuređenih dijelova građevinskog područja</t>
  </si>
  <si>
    <t>2. građevine komunalne infrastrukture koje će se graditi u uređenim dijelovima građevinskog područja</t>
  </si>
  <si>
    <t>3. građevine komunalne infrastrukture koje će se graditi izvan građevinskog područja</t>
  </si>
  <si>
    <t>4. postojeće građevine komunalne infrastrukture koje će se rekonstruirati i način rekonstrukcije</t>
  </si>
  <si>
    <t>5. građevine komunalne infrastrukture koje će se uklanjati</t>
  </si>
  <si>
    <t>6. druga pitanja određena  Zakonom o komunalnom gospodarstvu i posebnim zakonom</t>
  </si>
  <si>
    <t>Članak 1.</t>
  </si>
  <si>
    <t xml:space="preserve">Članak 2. </t>
  </si>
  <si>
    <t xml:space="preserve">Red. br. </t>
  </si>
  <si>
    <t>Naziv projekta / Vrsta troškova</t>
  </si>
  <si>
    <t>Građevine komunalne infrastrukture koje će se graditi radi uređenja neuređenih dijelova građevinskog područja</t>
  </si>
  <si>
    <t xml:space="preserve">1. </t>
  </si>
  <si>
    <t>Projektiranje</t>
  </si>
  <si>
    <t>Građenje</t>
  </si>
  <si>
    <t>Stručni nadzor građenja</t>
  </si>
  <si>
    <t>Vođenje projekta građenja</t>
  </si>
  <si>
    <t>Revizija</t>
  </si>
  <si>
    <t>2.</t>
  </si>
  <si>
    <t>Građevine komunalne infrastrukture koje će se graditi izvan građevinskog područja</t>
  </si>
  <si>
    <t>3.</t>
  </si>
  <si>
    <t xml:space="preserve">2.1.  </t>
  </si>
  <si>
    <t xml:space="preserve">4. </t>
  </si>
  <si>
    <t>Postojeće građevine komunalne infrastrukture koje će se rekonstruirati i način rekonstrukcije</t>
  </si>
  <si>
    <t>Asfaltiranje NC</t>
  </si>
  <si>
    <t xml:space="preserve">4.1.  </t>
  </si>
  <si>
    <t>4.1.1.</t>
  </si>
  <si>
    <t>4.1.2.</t>
  </si>
  <si>
    <t>4.1.3.</t>
  </si>
  <si>
    <t xml:space="preserve">4.2.  </t>
  </si>
  <si>
    <t>4.2.1.</t>
  </si>
  <si>
    <t>4.2.2.</t>
  </si>
  <si>
    <t>4.1.4.</t>
  </si>
  <si>
    <t>Izgradnja šumske ceste Jakopići - Črne mlake</t>
  </si>
  <si>
    <t>PREDSJEDNICA</t>
  </si>
  <si>
    <t>Danijela Findak</t>
  </si>
  <si>
    <t>Program  sadrži procjenu troškova projektiranja, revizije, građenja, provedbe stručnog nadzora građenja i provedbe vođenja projekata građenja komunalne infrastrukture s naznakom izvora njihova financiranja kako slijedi:</t>
  </si>
  <si>
    <t>Komunana naknada (EUR)</t>
  </si>
  <si>
    <t>Komunalni doprnos (EUR)</t>
  </si>
  <si>
    <t>Procjena troškova (EUR)</t>
  </si>
  <si>
    <t>Naknada za koncesiju (EUR)</t>
  </si>
  <si>
    <t>Proračun Grada Zlatara (EUR)</t>
  </si>
  <si>
    <t>Fondovi EU (EUR)</t>
  </si>
  <si>
    <t>Ugovori, naknade i drugi izvori propisani posebnim zakonom (EUR)</t>
  </si>
  <si>
    <t xml:space="preserve">4.3.  </t>
  </si>
  <si>
    <t>4.3.1.</t>
  </si>
  <si>
    <t>Članak 3.</t>
  </si>
  <si>
    <t>Javna rasvjeta</t>
  </si>
  <si>
    <t>Dogradnja sustava javne rasvjete</t>
  </si>
  <si>
    <t>Nerazvrstavne ceste</t>
  </si>
  <si>
    <t>Javne površine</t>
  </si>
  <si>
    <t>Groblja</t>
  </si>
  <si>
    <t>Uređenje groblja</t>
  </si>
  <si>
    <t>4.2.3.</t>
  </si>
  <si>
    <t xml:space="preserve">4.4.  </t>
  </si>
  <si>
    <t xml:space="preserve">4.5.  </t>
  </si>
  <si>
    <t>4.4.1.</t>
  </si>
  <si>
    <t>4.5.1.</t>
  </si>
  <si>
    <t>PRIJEDLOG</t>
  </si>
  <si>
    <t>5.</t>
  </si>
  <si>
    <t>Druga pitanja određena Zakonom o komunalnom gospodarstvu i posebnim zakonom</t>
  </si>
  <si>
    <t>UKUPNO</t>
  </si>
  <si>
    <t>Građevine komunalne infrastrukture koje će se graditi u uređenim dijelovima građevinskog područja</t>
  </si>
  <si>
    <t>4.2.4.</t>
  </si>
  <si>
    <t>4.1.5.</t>
  </si>
  <si>
    <t>Uređenje Trga slobode</t>
  </si>
  <si>
    <t>4.2.5.</t>
  </si>
  <si>
    <t>Uređenje dječjeg igrališta i vježbališta</t>
  </si>
  <si>
    <t>Građevine i uređaji javne namjene</t>
  </si>
  <si>
    <t>Uređenje površina u sklopu projekta Zelena infrastruktura</t>
  </si>
  <si>
    <t>Izgradnja nogostupa na području Zlatara</t>
  </si>
  <si>
    <t>građenja komunalne infrastrukture u Gradu Zlataru za 2026. godinu</t>
  </si>
  <si>
    <t>URBROJ: 2140-07-01-25-2</t>
  </si>
  <si>
    <t>Na temelju članka 67. stavka 1.  Zakona o komunalnom gospodarstvu ("Narodne novine" broj 68/18, 110/18,  32/20 i 145/24) i članka 27. Statuta Grada Zlatara („Službeni glasnik Krapinsko-zagorske županije“ broj 36A/13, 9/18, 9/20, 17A/21), Gradsko vijeće Grada Zlatara na __ sjednici održanoj ______ 2025. godine, donijelo je</t>
  </si>
  <si>
    <t xml:space="preserve">Ovim Programom građenja komunalne infrastrukture u Gradu Zlataru za 2026. godinu (dalje u tekstu: Program) određuju se: </t>
  </si>
  <si>
    <t>Ovaj Program objavit će se u "Službenom glasniku Krapinsko-zagorske županije", a stupa na snagu 1. siječnja 2026. godine.</t>
  </si>
  <si>
    <t>KLASA: 363-01/25-01/24</t>
  </si>
  <si>
    <t>Rekonstrukcija i dog. dječjeg vrtića u Zlataru</t>
  </si>
  <si>
    <t>Donacije (EUR)</t>
  </si>
  <si>
    <t xml:space="preserve">2.3.  </t>
  </si>
  <si>
    <t>Izgradnja područnog dječjeg vrtića</t>
  </si>
  <si>
    <t xml:space="preserve">2.2.  </t>
  </si>
  <si>
    <t>4.3.2.</t>
  </si>
  <si>
    <t>Uređenje Sokolane</t>
  </si>
  <si>
    <t>4.3.3.</t>
  </si>
  <si>
    <t>Poboljšanje energ. učinkovitosti posl. zgrade</t>
  </si>
  <si>
    <t>4.3.4.</t>
  </si>
  <si>
    <t>Obnova Galerije izvorne umjetnosti</t>
  </si>
  <si>
    <t>4.3.5.</t>
  </si>
  <si>
    <t>Obnova zgrade DORA</t>
  </si>
  <si>
    <t>4.3.6.</t>
  </si>
  <si>
    <t>Obnova Knjižnice</t>
  </si>
  <si>
    <t>Sanacija klizišta na NC na području Grada</t>
  </si>
  <si>
    <t>Izgradnja i sanacija mostova u području Grada</t>
  </si>
  <si>
    <t>4.5.2.</t>
  </si>
  <si>
    <t>Kupnja zemljišta za groblje</t>
  </si>
  <si>
    <t>4.5.3.</t>
  </si>
  <si>
    <t>Uređenje groblja u Martinščini (parkiralište)</t>
  </si>
  <si>
    <t>Sanacija odlagališta Tugonica i sl.</t>
  </si>
  <si>
    <t>4.5.4.</t>
  </si>
  <si>
    <t>Uređenje mrtvačnice</t>
  </si>
  <si>
    <t>Kupnja zemljišta - TRGONOM</t>
  </si>
  <si>
    <t>Izgradnja vatrogasnog doma</t>
  </si>
  <si>
    <t xml:space="preserve">2.4.  </t>
  </si>
  <si>
    <t>Kupnja zemljišta - OPĆENITO</t>
  </si>
  <si>
    <t>Izgradnja šumske ceste Martinščina - Majer</t>
  </si>
  <si>
    <t>Vodovod i odvodnja na području Zlatara</t>
  </si>
  <si>
    <t>Zlatar,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</si>
</sst>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  <xf numFmtId="4" fontId="2" fillId="3" borderId="1" xfId="0" applyNumberFormat="1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/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4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104775</xdr:rowOff>
    </xdr:from>
    <xdr:to>
      <xdr:col>1</xdr:col>
      <xdr:colOff>1228725</xdr:colOff>
      <xdr:row>3</xdr:row>
      <xdr:rowOff>161925</xdr:rowOff>
    </xdr:to>
    <xdr:pic>
      <xdr:nvPicPr>
        <xdr:cNvPr id="12" name="Slika 2">
          <a:extLst>
            <a:ext uri="{FF2B5EF4-FFF2-40B4-BE49-F238E27FC236}">
              <a16:creationId xmlns:a16="http://schemas.microsoft.com/office/drawing/2014/main" id="{367B6F0C-E97D-424C-9C12-0DC3E847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04775"/>
          <a:ext cx="4667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23B3-7DA9-44B4-86E5-1977C77B026E}">
  <sheetPr>
    <pageSetUpPr fitToPage="1"/>
  </sheetPr>
  <dimension ref="A1:L206"/>
  <sheetViews>
    <sheetView tabSelected="1" zoomScale="110" zoomScaleNormal="110" workbookViewId="0">
      <selection activeCell="A12" sqref="A12:B12"/>
    </sheetView>
  </sheetViews>
  <sheetFormatPr defaultRowHeight="14.5" x14ac:dyDescent="0.35"/>
  <cols>
    <col min="1" max="1" width="7.26953125" style="2" customWidth="1"/>
    <col min="2" max="2" width="35.453125" customWidth="1"/>
    <col min="3" max="10" width="15.7265625" customWidth="1"/>
    <col min="12" max="12" width="12.7265625" bestFit="1" customWidth="1"/>
    <col min="16" max="16" width="12.7265625" bestFit="1" customWidth="1"/>
  </cols>
  <sheetData>
    <row r="1" spans="1:10" ht="15.5" x14ac:dyDescent="0.35">
      <c r="A1" s="24"/>
      <c r="B1" s="25"/>
      <c r="C1" s="25"/>
      <c r="D1" s="25"/>
      <c r="E1" s="25"/>
      <c r="F1" s="25"/>
      <c r="G1" s="25"/>
      <c r="H1" s="25"/>
      <c r="I1" s="25"/>
      <c r="J1" s="25" t="s">
        <v>62</v>
      </c>
    </row>
    <row r="2" spans="1:10" ht="15.5" x14ac:dyDescent="0.35">
      <c r="A2" s="24"/>
      <c r="B2" s="25"/>
      <c r="C2" s="25"/>
      <c r="D2" s="25"/>
      <c r="E2" s="25"/>
      <c r="F2" s="25"/>
      <c r="G2" s="25"/>
      <c r="H2" s="25"/>
      <c r="I2" s="25"/>
      <c r="J2" s="25"/>
    </row>
    <row r="3" spans="1:10" ht="15.5" x14ac:dyDescent="0.35">
      <c r="A3" s="24"/>
      <c r="B3" s="25"/>
      <c r="C3" s="25"/>
      <c r="D3" s="25"/>
      <c r="E3" s="25"/>
      <c r="F3" s="25"/>
      <c r="G3" s="25"/>
      <c r="H3" s="25"/>
      <c r="I3" s="25"/>
      <c r="J3" s="25"/>
    </row>
    <row r="4" spans="1:10" ht="15.5" x14ac:dyDescent="0.35">
      <c r="A4" s="24"/>
      <c r="B4" s="25"/>
      <c r="C4" s="25"/>
      <c r="D4" s="25"/>
      <c r="E4" s="25"/>
      <c r="F4" s="25"/>
      <c r="G4" s="25"/>
      <c r="H4" s="25"/>
      <c r="I4" s="25"/>
      <c r="J4" s="25"/>
    </row>
    <row r="5" spans="1:10" ht="15.5" x14ac:dyDescent="0.35">
      <c r="A5" s="30" t="s">
        <v>0</v>
      </c>
      <c r="B5" s="30"/>
      <c r="C5" s="25"/>
      <c r="D5" s="25"/>
      <c r="E5" s="25"/>
      <c r="F5" s="25"/>
      <c r="G5" s="25"/>
      <c r="H5" s="25"/>
      <c r="I5" s="25"/>
      <c r="J5" s="25"/>
    </row>
    <row r="6" spans="1:10" ht="15.5" x14ac:dyDescent="0.35">
      <c r="A6" s="30" t="s">
        <v>1</v>
      </c>
      <c r="B6" s="30"/>
      <c r="C6" s="25"/>
      <c r="D6" s="25"/>
      <c r="E6" s="25"/>
      <c r="F6" s="25"/>
      <c r="G6" s="25"/>
      <c r="H6" s="25"/>
      <c r="I6" s="25"/>
      <c r="J6" s="25"/>
    </row>
    <row r="7" spans="1:10" ht="15.5" x14ac:dyDescent="0.35">
      <c r="A7" s="30" t="s">
        <v>2</v>
      </c>
      <c r="B7" s="30"/>
      <c r="C7" s="25"/>
      <c r="D7" s="25"/>
      <c r="E7" s="25"/>
      <c r="F7" s="25"/>
      <c r="G7" s="25"/>
      <c r="H7" s="25"/>
      <c r="I7" s="25"/>
      <c r="J7" s="25"/>
    </row>
    <row r="8" spans="1:10" ht="15.5" x14ac:dyDescent="0.35">
      <c r="A8" s="30" t="s">
        <v>3</v>
      </c>
      <c r="B8" s="30"/>
      <c r="C8" s="25"/>
      <c r="D8" s="25"/>
      <c r="E8" s="25"/>
      <c r="F8" s="25"/>
      <c r="G8" s="25"/>
      <c r="H8" s="25"/>
      <c r="I8" s="25"/>
      <c r="J8" s="25"/>
    </row>
    <row r="9" spans="1:10" ht="15.5" x14ac:dyDescent="0.35">
      <c r="A9" s="24"/>
      <c r="B9" s="25"/>
      <c r="C9" s="25"/>
      <c r="D9" s="25"/>
      <c r="E9" s="25"/>
      <c r="F9" s="25"/>
      <c r="G9" s="25"/>
      <c r="H9" s="25"/>
      <c r="I9" s="25"/>
      <c r="J9" s="25"/>
    </row>
    <row r="10" spans="1:10" ht="15.5" x14ac:dyDescent="0.35">
      <c r="A10" s="32" t="s">
        <v>80</v>
      </c>
      <c r="B10" s="32"/>
      <c r="C10" s="25"/>
      <c r="D10" s="25"/>
      <c r="E10" s="25"/>
      <c r="F10" s="25"/>
      <c r="G10" s="25"/>
      <c r="H10" s="25"/>
      <c r="I10" s="25"/>
      <c r="J10" s="25"/>
    </row>
    <row r="11" spans="1:10" ht="15.5" x14ac:dyDescent="0.35">
      <c r="A11" s="32" t="s">
        <v>76</v>
      </c>
      <c r="B11" s="32"/>
      <c r="C11" s="25"/>
      <c r="D11" s="25"/>
      <c r="E11" s="25"/>
      <c r="F11" s="25"/>
      <c r="G11" s="25"/>
      <c r="H11" s="25"/>
      <c r="I11" s="25"/>
      <c r="J11" s="25"/>
    </row>
    <row r="12" spans="1:10" ht="15.5" x14ac:dyDescent="0.35">
      <c r="A12" s="32" t="s">
        <v>111</v>
      </c>
      <c r="B12" s="32"/>
      <c r="C12" s="25"/>
      <c r="D12" s="25"/>
      <c r="E12" s="25"/>
      <c r="F12" s="25"/>
      <c r="G12" s="25"/>
      <c r="H12" s="25"/>
      <c r="I12" s="25"/>
      <c r="J12" s="25"/>
    </row>
    <row r="13" spans="1:10" ht="15.5" x14ac:dyDescent="0.35">
      <c r="A13" s="24"/>
      <c r="B13" s="25"/>
      <c r="C13" s="25"/>
      <c r="D13" s="25"/>
      <c r="E13" s="25"/>
      <c r="F13" s="25"/>
      <c r="G13" s="25"/>
      <c r="H13" s="25"/>
      <c r="I13" s="25"/>
      <c r="J13" s="25"/>
    </row>
    <row r="14" spans="1:10" ht="30.75" customHeight="1" x14ac:dyDescent="0.35">
      <c r="A14" s="34" t="s">
        <v>77</v>
      </c>
      <c r="B14" s="34"/>
      <c r="C14" s="34"/>
      <c r="D14" s="34"/>
      <c r="E14" s="34"/>
      <c r="F14" s="34"/>
      <c r="G14" s="34"/>
      <c r="H14" s="34"/>
      <c r="I14" s="34"/>
      <c r="J14" s="34"/>
    </row>
    <row r="15" spans="1:10" ht="15.5" x14ac:dyDescent="0.35">
      <c r="A15" s="24"/>
      <c r="B15" s="25"/>
      <c r="C15" s="25"/>
      <c r="D15" s="25"/>
      <c r="E15" s="25"/>
      <c r="F15" s="25"/>
      <c r="G15" s="25"/>
      <c r="H15" s="25"/>
      <c r="I15" s="25"/>
      <c r="J15" s="25"/>
    </row>
    <row r="16" spans="1:10" ht="15.5" x14ac:dyDescent="0.35">
      <c r="A16" s="30" t="s">
        <v>4</v>
      </c>
      <c r="B16" s="30"/>
      <c r="C16" s="30"/>
      <c r="D16" s="30"/>
      <c r="E16" s="30"/>
      <c r="F16" s="30"/>
      <c r="G16" s="30"/>
      <c r="H16" s="30"/>
      <c r="I16" s="30"/>
      <c r="J16" s="30"/>
    </row>
    <row r="17" spans="1:10" ht="15.5" x14ac:dyDescent="0.35">
      <c r="A17" s="30" t="s">
        <v>75</v>
      </c>
      <c r="B17" s="30"/>
      <c r="C17" s="30"/>
      <c r="D17" s="30"/>
      <c r="E17" s="30"/>
      <c r="F17" s="30"/>
      <c r="G17" s="30"/>
      <c r="H17" s="30"/>
      <c r="I17" s="30"/>
      <c r="J17" s="30"/>
    </row>
    <row r="18" spans="1:10" ht="15.5" x14ac:dyDescent="0.35">
      <c r="A18" s="24"/>
      <c r="B18" s="25"/>
      <c r="C18" s="25"/>
      <c r="D18" s="25"/>
      <c r="E18" s="25"/>
      <c r="F18" s="25"/>
      <c r="G18" s="25"/>
      <c r="H18" s="25"/>
      <c r="I18" s="25"/>
      <c r="J18" s="25"/>
    </row>
    <row r="19" spans="1:10" ht="15.5" x14ac:dyDescent="0.35">
      <c r="A19" s="31" t="s">
        <v>11</v>
      </c>
      <c r="B19" s="31"/>
      <c r="C19" s="31"/>
      <c r="D19" s="31"/>
      <c r="E19" s="31"/>
      <c r="F19" s="31"/>
      <c r="G19" s="31"/>
      <c r="H19" s="31"/>
      <c r="I19" s="31"/>
      <c r="J19" s="31"/>
    </row>
    <row r="20" spans="1:10" ht="15.5" x14ac:dyDescent="0.35">
      <c r="A20" s="32" t="s">
        <v>78</v>
      </c>
      <c r="B20" s="32"/>
      <c r="C20" s="32"/>
      <c r="D20" s="32"/>
      <c r="E20" s="32"/>
      <c r="F20" s="32"/>
      <c r="G20" s="32"/>
      <c r="H20" s="32"/>
      <c r="I20" s="32"/>
      <c r="J20" s="32"/>
    </row>
    <row r="21" spans="1:10" ht="15.5" x14ac:dyDescent="0.35">
      <c r="A21" s="32" t="s">
        <v>5</v>
      </c>
      <c r="B21" s="32"/>
      <c r="C21" s="32"/>
      <c r="D21" s="32"/>
      <c r="E21" s="32"/>
      <c r="F21" s="32"/>
      <c r="G21" s="32"/>
      <c r="H21" s="32"/>
      <c r="I21" s="32"/>
      <c r="J21" s="32"/>
    </row>
    <row r="22" spans="1:10" ht="15.5" x14ac:dyDescent="0.35">
      <c r="A22" s="32" t="s">
        <v>6</v>
      </c>
      <c r="B22" s="32"/>
      <c r="C22" s="32"/>
      <c r="D22" s="32"/>
      <c r="E22" s="32"/>
      <c r="F22" s="32"/>
      <c r="G22" s="32"/>
      <c r="H22" s="32"/>
      <c r="I22" s="32"/>
      <c r="J22" s="32"/>
    </row>
    <row r="23" spans="1:10" ht="15.5" x14ac:dyDescent="0.35">
      <c r="A23" s="32" t="s">
        <v>7</v>
      </c>
      <c r="B23" s="32"/>
      <c r="C23" s="32"/>
      <c r="D23" s="32"/>
      <c r="E23" s="32"/>
      <c r="F23" s="32"/>
      <c r="G23" s="32"/>
      <c r="H23" s="32"/>
      <c r="I23" s="32"/>
      <c r="J23" s="32"/>
    </row>
    <row r="24" spans="1:10" ht="15.5" x14ac:dyDescent="0.35">
      <c r="A24" s="32" t="s">
        <v>8</v>
      </c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15.5" x14ac:dyDescent="0.35">
      <c r="A25" s="32" t="s">
        <v>9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15.5" x14ac:dyDescent="0.35">
      <c r="A26" s="32" t="s">
        <v>10</v>
      </c>
      <c r="B26" s="32"/>
      <c r="C26" s="32"/>
      <c r="D26" s="32"/>
      <c r="E26" s="32"/>
      <c r="F26" s="32"/>
      <c r="G26" s="32"/>
      <c r="H26" s="32"/>
      <c r="I26" s="32"/>
      <c r="J26" s="32"/>
    </row>
    <row r="27" spans="1:10" ht="15.5" x14ac:dyDescent="0.35">
      <c r="A27" s="24"/>
      <c r="B27" s="25"/>
      <c r="C27" s="25"/>
      <c r="D27" s="25"/>
      <c r="E27" s="25"/>
      <c r="F27" s="25"/>
      <c r="G27" s="25"/>
      <c r="H27" s="25"/>
      <c r="I27" s="25"/>
      <c r="J27" s="25"/>
    </row>
    <row r="28" spans="1:10" ht="15.5" x14ac:dyDescent="0.35">
      <c r="A28" s="31" t="s">
        <v>12</v>
      </c>
      <c r="B28" s="31"/>
      <c r="C28" s="31"/>
      <c r="D28" s="31"/>
      <c r="E28" s="31"/>
      <c r="F28" s="31"/>
      <c r="G28" s="31"/>
      <c r="H28" s="31"/>
      <c r="I28" s="31"/>
      <c r="J28" s="31"/>
    </row>
    <row r="29" spans="1:10" ht="35.25" customHeight="1" x14ac:dyDescent="0.35">
      <c r="A29" s="34" t="s">
        <v>40</v>
      </c>
      <c r="B29" s="34"/>
      <c r="C29" s="34"/>
      <c r="D29" s="34"/>
      <c r="E29" s="34"/>
      <c r="F29" s="34"/>
      <c r="G29" s="34"/>
      <c r="H29" s="34"/>
      <c r="I29" s="34"/>
      <c r="J29" s="34"/>
    </row>
    <row r="30" spans="1:10" ht="15.5" x14ac:dyDescent="0.35">
      <c r="A30" s="20"/>
      <c r="B30" s="21"/>
      <c r="C30" s="21"/>
      <c r="D30" s="21"/>
      <c r="E30" s="21"/>
      <c r="F30" s="21"/>
      <c r="G30" s="21"/>
      <c r="H30" s="21"/>
      <c r="I30" s="21"/>
      <c r="J30" s="21"/>
    </row>
    <row r="31" spans="1:10" s="1" customFormat="1" ht="65" x14ac:dyDescent="0.35">
      <c r="A31" s="3" t="s">
        <v>13</v>
      </c>
      <c r="B31" s="3" t="s">
        <v>14</v>
      </c>
      <c r="C31" s="3" t="s">
        <v>43</v>
      </c>
      <c r="D31" s="3" t="s">
        <v>42</v>
      </c>
      <c r="E31" s="3" t="s">
        <v>41</v>
      </c>
      <c r="F31" s="3" t="s">
        <v>44</v>
      </c>
      <c r="G31" s="3" t="s">
        <v>45</v>
      </c>
      <c r="H31" s="3" t="s">
        <v>46</v>
      </c>
      <c r="I31" s="3" t="s">
        <v>47</v>
      </c>
      <c r="J31" s="3" t="s">
        <v>82</v>
      </c>
    </row>
    <row r="32" spans="1:10" s="19" customFormat="1" ht="39.75" customHeight="1" x14ac:dyDescent="0.35">
      <c r="A32" s="13" t="s">
        <v>16</v>
      </c>
      <c r="B32" s="18" t="s">
        <v>15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ht="39.75" customHeight="1" x14ac:dyDescent="0.35">
      <c r="A33" s="13" t="s">
        <v>22</v>
      </c>
      <c r="B33" s="18" t="s">
        <v>66</v>
      </c>
      <c r="C33" s="15">
        <f>C34+C40+C46+C52</f>
        <v>3607684</v>
      </c>
      <c r="D33" s="15">
        <f t="shared" ref="D33:J33" si="0">D34</f>
        <v>0</v>
      </c>
      <c r="E33" s="15">
        <f t="shared" si="0"/>
        <v>0</v>
      </c>
      <c r="F33" s="15">
        <f t="shared" si="0"/>
        <v>0</v>
      </c>
      <c r="G33" s="15">
        <f>G34+G40+G46+G52</f>
        <v>60000</v>
      </c>
      <c r="H33" s="15">
        <f>H34+H40+H46</f>
        <v>1216764</v>
      </c>
      <c r="I33" s="15">
        <f>I34+I40</f>
        <v>2330920</v>
      </c>
      <c r="J33" s="15">
        <f t="shared" si="0"/>
        <v>0</v>
      </c>
    </row>
    <row r="34" spans="1:10" x14ac:dyDescent="0.35">
      <c r="A34" s="4" t="s">
        <v>25</v>
      </c>
      <c r="B34" s="5" t="s">
        <v>105</v>
      </c>
      <c r="C34" s="6">
        <f t="shared" ref="C34:J34" si="1">SUM(C35:C39)</f>
        <v>1100000</v>
      </c>
      <c r="D34" s="6">
        <f t="shared" si="1"/>
        <v>0</v>
      </c>
      <c r="E34" s="6">
        <f t="shared" si="1"/>
        <v>0</v>
      </c>
      <c r="F34" s="6">
        <f t="shared" si="1"/>
        <v>0</v>
      </c>
      <c r="G34" s="6">
        <f t="shared" si="1"/>
        <v>0</v>
      </c>
      <c r="H34" s="6">
        <f t="shared" si="1"/>
        <v>0</v>
      </c>
      <c r="I34" s="6">
        <f t="shared" si="1"/>
        <v>1100000</v>
      </c>
      <c r="J34" s="6">
        <f t="shared" si="1"/>
        <v>0</v>
      </c>
    </row>
    <row r="35" spans="1:10" x14ac:dyDescent="0.35">
      <c r="A35" s="7"/>
      <c r="B35" s="8" t="s">
        <v>17</v>
      </c>
      <c r="C35" s="6">
        <f>SUM(D35:J35)</f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35">
      <c r="A36" s="7"/>
      <c r="B36" s="8" t="s">
        <v>21</v>
      </c>
      <c r="C36" s="6">
        <f t="shared" ref="C36:C39" si="2">SUM(D36:J36)</f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35">
      <c r="A37" s="7"/>
      <c r="B37" s="8" t="s">
        <v>18</v>
      </c>
      <c r="C37" s="6">
        <f t="shared" si="2"/>
        <v>1100000</v>
      </c>
      <c r="D37" s="9">
        <v>0</v>
      </c>
      <c r="E37" s="9">
        <v>0</v>
      </c>
      <c r="F37" s="9">
        <v>0</v>
      </c>
      <c r="G37" s="9"/>
      <c r="H37" s="9">
        <v>0</v>
      </c>
      <c r="I37" s="9">
        <v>1100000</v>
      </c>
      <c r="J37" s="9">
        <v>0</v>
      </c>
    </row>
    <row r="38" spans="1:10" x14ac:dyDescent="0.35">
      <c r="A38" s="7"/>
      <c r="B38" s="8" t="s">
        <v>19</v>
      </c>
      <c r="C38" s="6">
        <f t="shared" si="2"/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35">
      <c r="A39" s="7"/>
      <c r="B39" s="8" t="s">
        <v>20</v>
      </c>
      <c r="C39" s="6">
        <f t="shared" si="2"/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ht="18" customHeight="1" x14ac:dyDescent="0.35">
      <c r="A40" s="4" t="s">
        <v>85</v>
      </c>
      <c r="B40" s="5" t="s">
        <v>84</v>
      </c>
      <c r="C40" s="6">
        <f>SUM(C41:C45)</f>
        <v>2247684</v>
      </c>
      <c r="D40" s="6">
        <v>0</v>
      </c>
      <c r="E40" s="6">
        <v>0</v>
      </c>
      <c r="F40" s="6">
        <f>G10</f>
        <v>0</v>
      </c>
      <c r="G40" s="6">
        <f>SUM(G41:G45)</f>
        <v>0</v>
      </c>
      <c r="H40" s="6">
        <f>H43</f>
        <v>1016764</v>
      </c>
      <c r="I40" s="6">
        <f>SUM(I41:I45)</f>
        <v>1230920</v>
      </c>
      <c r="J40" s="6">
        <f>SUM(J64:J68)</f>
        <v>0</v>
      </c>
    </row>
    <row r="41" spans="1:10" ht="19.5" customHeight="1" x14ac:dyDescent="0.35">
      <c r="A41" s="7"/>
      <c r="B41" s="8" t="s">
        <v>17</v>
      </c>
      <c r="C41" s="6">
        <f>SUM(D41:J41)</f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35">
      <c r="A42" s="7"/>
      <c r="B42" s="8" t="s">
        <v>21</v>
      </c>
      <c r="C42" s="6">
        <f t="shared" ref="C42" si="3">SUM(D42:J42)</f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35">
      <c r="A43" s="7"/>
      <c r="B43" s="8" t="s">
        <v>18</v>
      </c>
      <c r="C43" s="6">
        <f>SUM(D43:J43)</f>
        <v>2247684</v>
      </c>
      <c r="D43" s="9">
        <v>0</v>
      </c>
      <c r="E43" s="9">
        <v>0</v>
      </c>
      <c r="F43" s="9">
        <v>0</v>
      </c>
      <c r="G43" s="9">
        <v>0</v>
      </c>
      <c r="H43" s="9">
        <v>1016764</v>
      </c>
      <c r="I43" s="9">
        <f>1150920+80000</f>
        <v>1230920</v>
      </c>
      <c r="J43" s="9">
        <v>0</v>
      </c>
    </row>
    <row r="44" spans="1:10" x14ac:dyDescent="0.35">
      <c r="A44" s="7"/>
      <c r="B44" s="8" t="s">
        <v>19</v>
      </c>
      <c r="C44" s="6">
        <f t="shared" ref="C44:C45" si="4">SUM(D44:J44)</f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35">
      <c r="A45" s="7"/>
      <c r="B45" s="8" t="s">
        <v>20</v>
      </c>
      <c r="C45" s="6">
        <f t="shared" si="4"/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35">
      <c r="A46" s="4" t="s">
        <v>83</v>
      </c>
      <c r="B46" s="5" t="s">
        <v>106</v>
      </c>
      <c r="C46" s="6">
        <f>SUM(C47:C51)</f>
        <v>200000</v>
      </c>
      <c r="D46" s="6">
        <v>0</v>
      </c>
      <c r="E46" s="6">
        <v>0</v>
      </c>
      <c r="F46" s="6">
        <f>G16</f>
        <v>0</v>
      </c>
      <c r="G46" s="6">
        <f>SUM(G47:G51)</f>
        <v>0</v>
      </c>
      <c r="H46" s="6">
        <f>H49</f>
        <v>200000</v>
      </c>
      <c r="I46" s="6">
        <f>SUM(I47:I51)</f>
        <v>0</v>
      </c>
      <c r="J46" s="6">
        <f>SUM(J70:J74)</f>
        <v>0</v>
      </c>
    </row>
    <row r="47" spans="1:10" x14ac:dyDescent="0.35">
      <c r="A47" s="7"/>
      <c r="B47" s="8" t="s">
        <v>17</v>
      </c>
      <c r="C47" s="6">
        <f>SUM(D47:J47)</f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35">
      <c r="A48" s="7"/>
      <c r="B48" s="8" t="s">
        <v>21</v>
      </c>
      <c r="C48" s="6">
        <f t="shared" ref="C48" si="5">SUM(D48:J48)</f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35">
      <c r="A49" s="7"/>
      <c r="B49" s="8" t="s">
        <v>18</v>
      </c>
      <c r="C49" s="6">
        <f>SUM(D49:J49)</f>
        <v>200000</v>
      </c>
      <c r="D49" s="9">
        <v>0</v>
      </c>
      <c r="E49" s="9">
        <v>0</v>
      </c>
      <c r="F49" s="9">
        <v>0</v>
      </c>
      <c r="G49" s="9">
        <v>0</v>
      </c>
      <c r="H49" s="9">
        <v>200000</v>
      </c>
      <c r="I49" s="9">
        <v>0</v>
      </c>
      <c r="J49" s="9">
        <v>0</v>
      </c>
    </row>
    <row r="50" spans="1:10" x14ac:dyDescent="0.35">
      <c r="A50" s="7"/>
      <c r="B50" s="8" t="s">
        <v>19</v>
      </c>
      <c r="C50" s="6">
        <f t="shared" ref="C50:C51" si="6">SUM(D50:J50)</f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35">
      <c r="A51" s="7"/>
      <c r="B51" s="8" t="s">
        <v>20</v>
      </c>
      <c r="C51" s="6">
        <f t="shared" si="6"/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35">
      <c r="A52" s="4" t="s">
        <v>107</v>
      </c>
      <c r="B52" s="5" t="s">
        <v>108</v>
      </c>
      <c r="C52" s="6">
        <f>SUM(C53:C57)</f>
        <v>60000</v>
      </c>
      <c r="D52" s="6">
        <v>0</v>
      </c>
      <c r="E52" s="6">
        <v>0</v>
      </c>
      <c r="F52" s="6">
        <f>G22</f>
        <v>0</v>
      </c>
      <c r="G52" s="6">
        <f>SUM(G53:G57)</f>
        <v>60000</v>
      </c>
      <c r="H52" s="6">
        <f>H55</f>
        <v>0</v>
      </c>
      <c r="I52" s="6">
        <f>SUM(I53:I57)</f>
        <v>0</v>
      </c>
      <c r="J52" s="6">
        <f>SUM(J76:J80)</f>
        <v>0</v>
      </c>
    </row>
    <row r="53" spans="1:10" x14ac:dyDescent="0.35">
      <c r="A53" s="7"/>
      <c r="B53" s="8" t="s">
        <v>17</v>
      </c>
      <c r="C53" s="6">
        <f>SUM(D53:J53)</f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35">
      <c r="A54" s="7"/>
      <c r="B54" s="8" t="s">
        <v>21</v>
      </c>
      <c r="C54" s="6">
        <f t="shared" ref="C54" si="7">SUM(D54:J54)</f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35">
      <c r="A55" s="7"/>
      <c r="B55" s="8" t="s">
        <v>18</v>
      </c>
      <c r="C55" s="6">
        <f>SUM(D55:J55)</f>
        <v>60000</v>
      </c>
      <c r="D55" s="9">
        <v>0</v>
      </c>
      <c r="E55" s="9">
        <v>0</v>
      </c>
      <c r="F55" s="9">
        <v>0</v>
      </c>
      <c r="G55" s="9">
        <v>60000</v>
      </c>
      <c r="H55" s="9">
        <v>0</v>
      </c>
      <c r="I55" s="9">
        <v>0</v>
      </c>
      <c r="J55" s="9">
        <v>0</v>
      </c>
    </row>
    <row r="56" spans="1:10" x14ac:dyDescent="0.35">
      <c r="A56" s="7"/>
      <c r="B56" s="8" t="s">
        <v>19</v>
      </c>
      <c r="C56" s="6">
        <f t="shared" ref="C56:C57" si="8">SUM(D56:J56)</f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35">
      <c r="A57" s="7"/>
      <c r="B57" s="8" t="s">
        <v>20</v>
      </c>
      <c r="C57" s="6">
        <f t="shared" si="8"/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ht="26" x14ac:dyDescent="0.35">
      <c r="A58" s="13" t="s">
        <v>24</v>
      </c>
      <c r="B58" s="14" t="s">
        <v>23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</row>
    <row r="59" spans="1:10" ht="39" x14ac:dyDescent="0.35">
      <c r="A59" s="13" t="s">
        <v>26</v>
      </c>
      <c r="B59" s="14" t="s">
        <v>27</v>
      </c>
      <c r="C59" s="15">
        <f t="shared" ref="C59:J59" si="9">C60+C91+C128+C165+C172</f>
        <v>5092163.01</v>
      </c>
      <c r="D59" s="15">
        <f t="shared" si="9"/>
        <v>60000</v>
      </c>
      <c r="E59" s="15">
        <f t="shared" si="9"/>
        <v>130494</v>
      </c>
      <c r="F59" s="15">
        <f t="shared" si="9"/>
        <v>0</v>
      </c>
      <c r="G59" s="15">
        <f t="shared" si="9"/>
        <v>746713.01</v>
      </c>
      <c r="H59" s="15">
        <f t="shared" si="9"/>
        <v>2818410</v>
      </c>
      <c r="I59" s="15">
        <f t="shared" si="9"/>
        <v>1336546</v>
      </c>
      <c r="J59" s="15">
        <f t="shared" si="9"/>
        <v>0</v>
      </c>
    </row>
    <row r="60" spans="1:10" x14ac:dyDescent="0.35">
      <c r="A60" s="10" t="s">
        <v>29</v>
      </c>
      <c r="B60" s="11" t="s">
        <v>53</v>
      </c>
      <c r="C60" s="12">
        <f>C61+C67+C73+C79++C85</f>
        <v>995817</v>
      </c>
      <c r="D60" s="12">
        <f>D61+D67+D73+D79+D85</f>
        <v>60000</v>
      </c>
      <c r="E60" s="12">
        <f>E61+E67+E73+E79+E85</f>
        <v>0</v>
      </c>
      <c r="F60" s="12">
        <f>F61+F67+F73+F79+F85</f>
        <v>0</v>
      </c>
      <c r="G60" s="12">
        <f>G61+G67+G73+G79++G85</f>
        <v>341000</v>
      </c>
      <c r="H60" s="12">
        <f>H61+H67+H73+H79+H85</f>
        <v>444817</v>
      </c>
      <c r="I60" s="12">
        <f>I61+I67+I73+I79++I85</f>
        <v>150000</v>
      </c>
      <c r="J60" s="12">
        <f>J61+J67+J73+J79+J85</f>
        <v>0</v>
      </c>
    </row>
    <row r="61" spans="1:10" x14ac:dyDescent="0.35">
      <c r="A61" s="4" t="s">
        <v>30</v>
      </c>
      <c r="B61" s="5" t="s">
        <v>28</v>
      </c>
      <c r="C61" s="6">
        <f>SUM(C62:C66)</f>
        <v>120000</v>
      </c>
      <c r="D61" s="6">
        <f t="shared" ref="D61:J61" si="10">SUM(D62:D66)</f>
        <v>30000</v>
      </c>
      <c r="E61" s="6">
        <f t="shared" si="10"/>
        <v>0</v>
      </c>
      <c r="F61" s="6">
        <f t="shared" si="10"/>
        <v>0</v>
      </c>
      <c r="G61" s="6">
        <f t="shared" si="10"/>
        <v>30000</v>
      </c>
      <c r="H61" s="6">
        <f t="shared" si="10"/>
        <v>60000</v>
      </c>
      <c r="I61" s="6">
        <f t="shared" si="10"/>
        <v>0</v>
      </c>
      <c r="J61" s="6">
        <f t="shared" si="10"/>
        <v>0</v>
      </c>
    </row>
    <row r="62" spans="1:10" x14ac:dyDescent="0.35">
      <c r="A62" s="7"/>
      <c r="B62" s="8" t="s">
        <v>17</v>
      </c>
      <c r="C62" s="6">
        <f>SUM(D62:J62)</f>
        <v>10000</v>
      </c>
      <c r="D62" s="9">
        <v>0</v>
      </c>
      <c r="E62" s="9">
        <v>0</v>
      </c>
      <c r="F62" s="9">
        <v>0</v>
      </c>
      <c r="G62" s="9">
        <v>0</v>
      </c>
      <c r="H62" s="9">
        <v>10000</v>
      </c>
      <c r="I62" s="9">
        <v>0</v>
      </c>
      <c r="J62" s="9">
        <v>0</v>
      </c>
    </row>
    <row r="63" spans="1:10" x14ac:dyDescent="0.35">
      <c r="A63" s="7"/>
      <c r="B63" s="8" t="s">
        <v>21</v>
      </c>
      <c r="C63" s="6">
        <f t="shared" ref="C63:C66" si="11">SUM(D63:J63)</f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35">
      <c r="A64" s="7"/>
      <c r="B64" s="8" t="s">
        <v>18</v>
      </c>
      <c r="C64" s="6">
        <f t="shared" si="11"/>
        <v>110000</v>
      </c>
      <c r="D64" s="9">
        <v>30000</v>
      </c>
      <c r="E64" s="9">
        <v>0</v>
      </c>
      <c r="F64" s="9">
        <v>0</v>
      </c>
      <c r="G64" s="9">
        <v>30000</v>
      </c>
      <c r="H64" s="9">
        <v>50000</v>
      </c>
      <c r="I64" s="9">
        <v>0</v>
      </c>
      <c r="J64" s="9">
        <v>0</v>
      </c>
    </row>
    <row r="65" spans="1:10" x14ac:dyDescent="0.35">
      <c r="A65" s="7"/>
      <c r="B65" s="8" t="s">
        <v>19</v>
      </c>
      <c r="C65" s="6">
        <f t="shared" si="11"/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</row>
    <row r="66" spans="1:10" x14ac:dyDescent="0.35">
      <c r="A66" s="7"/>
      <c r="B66" s="8" t="s">
        <v>20</v>
      </c>
      <c r="C66" s="6">
        <f t="shared" si="11"/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</row>
    <row r="67" spans="1:10" s="23" customFormat="1" x14ac:dyDescent="0.35">
      <c r="A67" s="4" t="s">
        <v>31</v>
      </c>
      <c r="B67" s="5" t="s">
        <v>97</v>
      </c>
      <c r="C67" s="6">
        <f>SUM(C68:C72)</f>
        <v>250817</v>
      </c>
      <c r="D67" s="6">
        <f t="shared" ref="D67:J67" si="12">SUM(D68:D72)</f>
        <v>0</v>
      </c>
      <c r="E67" s="6">
        <f t="shared" si="12"/>
        <v>0</v>
      </c>
      <c r="F67" s="6">
        <f t="shared" si="12"/>
        <v>0</v>
      </c>
      <c r="G67" s="6">
        <f t="shared" si="12"/>
        <v>111000</v>
      </c>
      <c r="H67" s="6">
        <f t="shared" si="12"/>
        <v>139817</v>
      </c>
      <c r="I67" s="6">
        <f t="shared" si="12"/>
        <v>0</v>
      </c>
      <c r="J67" s="6">
        <f t="shared" si="12"/>
        <v>0</v>
      </c>
    </row>
    <row r="68" spans="1:10" x14ac:dyDescent="0.35">
      <c r="A68" s="7"/>
      <c r="B68" s="8" t="s">
        <v>17</v>
      </c>
      <c r="C68" s="6">
        <f>SUM(D68:J68)</f>
        <v>40000</v>
      </c>
      <c r="D68" s="9">
        <v>0</v>
      </c>
      <c r="E68" s="9">
        <v>0</v>
      </c>
      <c r="F68" s="9">
        <v>0</v>
      </c>
      <c r="G68" s="9">
        <v>10000</v>
      </c>
      <c r="H68" s="9">
        <v>30000</v>
      </c>
      <c r="I68" s="9">
        <v>0</v>
      </c>
      <c r="J68" s="9">
        <v>0</v>
      </c>
    </row>
    <row r="69" spans="1:10" x14ac:dyDescent="0.35">
      <c r="A69" s="7"/>
      <c r="B69" s="8" t="s">
        <v>21</v>
      </c>
      <c r="C69" s="6">
        <f t="shared" ref="C69:C72" si="13">SUM(D69:J69)</f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</row>
    <row r="70" spans="1:10" x14ac:dyDescent="0.35">
      <c r="A70" s="7"/>
      <c r="B70" s="8" t="s">
        <v>18</v>
      </c>
      <c r="C70" s="6">
        <f t="shared" si="13"/>
        <v>210817</v>
      </c>
      <c r="D70" s="9">
        <v>0</v>
      </c>
      <c r="E70" s="9">
        <v>0</v>
      </c>
      <c r="F70" s="9">
        <v>0</v>
      </c>
      <c r="G70" s="9">
        <f>1000+100000</f>
        <v>101000</v>
      </c>
      <c r="H70" s="9">
        <v>109817</v>
      </c>
      <c r="I70" s="9">
        <v>0</v>
      </c>
      <c r="J70" s="9">
        <v>0</v>
      </c>
    </row>
    <row r="71" spans="1:10" x14ac:dyDescent="0.35">
      <c r="A71" s="7"/>
      <c r="B71" s="8" t="s">
        <v>19</v>
      </c>
      <c r="C71" s="6">
        <f t="shared" si="13"/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</row>
    <row r="72" spans="1:10" x14ac:dyDescent="0.35">
      <c r="A72" s="7"/>
      <c r="B72" s="8" t="s">
        <v>20</v>
      </c>
      <c r="C72" s="6">
        <f t="shared" si="13"/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</row>
    <row r="73" spans="1:10" x14ac:dyDescent="0.35">
      <c r="A73" s="4" t="s">
        <v>32</v>
      </c>
      <c r="B73" s="5" t="s">
        <v>37</v>
      </c>
      <c r="C73" s="6">
        <f>SUM(C74:C78)</f>
        <v>5000</v>
      </c>
      <c r="D73" s="6">
        <f t="shared" ref="D73:J73" si="14">SUM(D74:D78)</f>
        <v>0</v>
      </c>
      <c r="E73" s="6">
        <f t="shared" si="14"/>
        <v>0</v>
      </c>
      <c r="F73" s="6">
        <f t="shared" si="14"/>
        <v>0</v>
      </c>
      <c r="G73" s="6">
        <f t="shared" si="14"/>
        <v>0</v>
      </c>
      <c r="H73" s="6">
        <f t="shared" si="14"/>
        <v>5000</v>
      </c>
      <c r="I73" s="6">
        <f t="shared" si="14"/>
        <v>0</v>
      </c>
      <c r="J73" s="6">
        <f t="shared" si="14"/>
        <v>0</v>
      </c>
    </row>
    <row r="74" spans="1:10" x14ac:dyDescent="0.35">
      <c r="A74" s="7"/>
      <c r="B74" s="8" t="s">
        <v>17</v>
      </c>
      <c r="C74" s="6">
        <f>SUM(D74:J74)</f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</row>
    <row r="75" spans="1:10" x14ac:dyDescent="0.35">
      <c r="A75" s="7"/>
      <c r="B75" s="8" t="s">
        <v>21</v>
      </c>
      <c r="C75" s="6">
        <f t="shared" ref="C75:C78" si="15">SUM(D75:J75)</f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</row>
    <row r="76" spans="1:10" x14ac:dyDescent="0.35">
      <c r="A76" s="7"/>
      <c r="B76" s="8" t="s">
        <v>18</v>
      </c>
      <c r="C76" s="6">
        <f t="shared" si="15"/>
        <v>5000</v>
      </c>
      <c r="D76" s="9">
        <v>0</v>
      </c>
      <c r="E76" s="9">
        <v>0</v>
      </c>
      <c r="F76" s="9">
        <v>0</v>
      </c>
      <c r="G76" s="9">
        <v>0</v>
      </c>
      <c r="H76" s="9">
        <v>5000</v>
      </c>
      <c r="I76" s="9">
        <v>0</v>
      </c>
      <c r="J76" s="9">
        <v>0</v>
      </c>
    </row>
    <row r="77" spans="1:10" x14ac:dyDescent="0.35">
      <c r="A77" s="7"/>
      <c r="B77" s="8" t="s">
        <v>19</v>
      </c>
      <c r="C77" s="6">
        <f t="shared" si="15"/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</row>
    <row r="78" spans="1:10" x14ac:dyDescent="0.35">
      <c r="A78" s="7"/>
      <c r="B78" s="8" t="s">
        <v>20</v>
      </c>
      <c r="C78" s="6">
        <f t="shared" si="15"/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</row>
    <row r="79" spans="1:10" x14ac:dyDescent="0.35">
      <c r="A79" s="4" t="s">
        <v>36</v>
      </c>
      <c r="B79" s="5" t="s">
        <v>109</v>
      </c>
      <c r="C79" s="6">
        <f>SUM(C80:C84)</f>
        <v>240000</v>
      </c>
      <c r="D79" s="6">
        <f t="shared" ref="D79:J79" si="16">SUM(D80:D84)</f>
        <v>0</v>
      </c>
      <c r="E79" s="6">
        <f t="shared" si="16"/>
        <v>0</v>
      </c>
      <c r="F79" s="6">
        <f t="shared" si="16"/>
        <v>0</v>
      </c>
      <c r="G79" s="6">
        <f t="shared" si="16"/>
        <v>0</v>
      </c>
      <c r="H79" s="6">
        <f t="shared" si="16"/>
        <v>240000</v>
      </c>
      <c r="I79" s="6">
        <f t="shared" si="16"/>
        <v>0</v>
      </c>
      <c r="J79" s="6">
        <f t="shared" si="16"/>
        <v>0</v>
      </c>
    </row>
    <row r="80" spans="1:10" x14ac:dyDescent="0.35">
      <c r="A80" s="7"/>
      <c r="B80" s="8" t="s">
        <v>17</v>
      </c>
      <c r="C80" s="6">
        <f>SUM(D80:J80)</f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</row>
    <row r="81" spans="1:12" x14ac:dyDescent="0.35">
      <c r="A81" s="7"/>
      <c r="B81" s="8" t="s">
        <v>21</v>
      </c>
      <c r="C81" s="6">
        <f t="shared" ref="C81:C84" si="17">SUM(D81:J81)</f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</row>
    <row r="82" spans="1:12" x14ac:dyDescent="0.35">
      <c r="A82" s="7"/>
      <c r="B82" s="8" t="s">
        <v>18</v>
      </c>
      <c r="C82" s="6">
        <f t="shared" si="17"/>
        <v>240000</v>
      </c>
      <c r="D82" s="9">
        <v>0</v>
      </c>
      <c r="E82" s="9">
        <v>0</v>
      </c>
      <c r="F82" s="9">
        <v>0</v>
      </c>
      <c r="G82" s="9">
        <v>0</v>
      </c>
      <c r="H82" s="9">
        <f>220000+20000</f>
        <v>240000</v>
      </c>
      <c r="I82" s="9">
        <v>0</v>
      </c>
      <c r="J82" s="9">
        <v>0</v>
      </c>
    </row>
    <row r="83" spans="1:12" x14ac:dyDescent="0.35">
      <c r="A83" s="7"/>
      <c r="B83" s="8" t="s">
        <v>19</v>
      </c>
      <c r="C83" s="6">
        <f t="shared" si="17"/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</row>
    <row r="84" spans="1:12" x14ac:dyDescent="0.35">
      <c r="A84" s="7"/>
      <c r="B84" s="8" t="s">
        <v>20</v>
      </c>
      <c r="C84" s="6">
        <f t="shared" si="17"/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</row>
    <row r="85" spans="1:12" ht="15" customHeight="1" x14ac:dyDescent="0.35">
      <c r="A85" s="4" t="s">
        <v>68</v>
      </c>
      <c r="B85" s="5" t="s">
        <v>96</v>
      </c>
      <c r="C85" s="6">
        <f>SUM(C86:C90)</f>
        <v>380000</v>
      </c>
      <c r="D85" s="6">
        <f t="shared" ref="D85:J85" si="18">SUM(D86:D90)</f>
        <v>30000</v>
      </c>
      <c r="E85" s="6">
        <f t="shared" si="18"/>
        <v>0</v>
      </c>
      <c r="F85" s="6">
        <f t="shared" si="18"/>
        <v>0</v>
      </c>
      <c r="G85" s="6">
        <f t="shared" si="18"/>
        <v>200000</v>
      </c>
      <c r="H85" s="6">
        <f t="shared" si="18"/>
        <v>0</v>
      </c>
      <c r="I85" s="6">
        <f t="shared" si="18"/>
        <v>150000</v>
      </c>
      <c r="J85" s="6">
        <f t="shared" si="18"/>
        <v>0</v>
      </c>
    </row>
    <row r="86" spans="1:12" ht="15" customHeight="1" x14ac:dyDescent="0.35">
      <c r="A86" s="7"/>
      <c r="B86" s="8" t="s">
        <v>17</v>
      </c>
      <c r="C86" s="6">
        <f>SUM(D86:J86)</f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</row>
    <row r="87" spans="1:12" ht="15" customHeight="1" x14ac:dyDescent="0.35">
      <c r="A87" s="7"/>
      <c r="B87" s="8" t="s">
        <v>21</v>
      </c>
      <c r="C87" s="6">
        <f t="shared" ref="C87:C90" si="19">SUM(D87:J87)</f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</row>
    <row r="88" spans="1:12" ht="15" customHeight="1" x14ac:dyDescent="0.35">
      <c r="A88" s="7"/>
      <c r="B88" s="8" t="s">
        <v>18</v>
      </c>
      <c r="C88" s="6">
        <f t="shared" si="19"/>
        <v>350000</v>
      </c>
      <c r="D88" s="9">
        <v>0</v>
      </c>
      <c r="E88" s="9">
        <v>0</v>
      </c>
      <c r="F88" s="9">
        <v>0</v>
      </c>
      <c r="G88" s="9">
        <v>200000</v>
      </c>
      <c r="H88" s="9">
        <v>0</v>
      </c>
      <c r="I88" s="9">
        <v>150000</v>
      </c>
      <c r="J88" s="9">
        <v>0</v>
      </c>
    </row>
    <row r="89" spans="1:12" ht="15" customHeight="1" x14ac:dyDescent="0.35">
      <c r="A89" s="7"/>
      <c r="B89" s="8" t="s">
        <v>19</v>
      </c>
      <c r="C89" s="6">
        <f t="shared" si="19"/>
        <v>30000</v>
      </c>
      <c r="D89" s="9">
        <v>30000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L89" s="22"/>
    </row>
    <row r="90" spans="1:12" ht="15" customHeight="1" x14ac:dyDescent="0.35">
      <c r="A90" s="7"/>
      <c r="B90" s="8" t="s">
        <v>20</v>
      </c>
      <c r="C90" s="6">
        <f t="shared" si="19"/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L90" s="22"/>
    </row>
    <row r="91" spans="1:12" ht="15" customHeight="1" x14ac:dyDescent="0.35">
      <c r="A91" s="10" t="s">
        <v>33</v>
      </c>
      <c r="B91" s="28" t="s">
        <v>54</v>
      </c>
      <c r="C91" s="12">
        <f>+C92+C98+C104+C110+C116+C122</f>
        <v>831240.01</v>
      </c>
      <c r="D91" s="12">
        <f>+D92+D98+D104+D110</f>
        <v>0</v>
      </c>
      <c r="E91" s="12">
        <f>+E92+E98+E104+E110+E116+E122</f>
        <v>130494</v>
      </c>
      <c r="F91" s="12">
        <f>+F92+F98+F104+F110</f>
        <v>0</v>
      </c>
      <c r="G91" s="12">
        <f>+G92+G98+G104+G110+G116</f>
        <v>111634.01</v>
      </c>
      <c r="H91" s="12">
        <f>+H92+H98+H104+H110</f>
        <v>578494</v>
      </c>
      <c r="I91" s="12">
        <f>+I92+I98+I104+I110+I116+I122</f>
        <v>10618</v>
      </c>
      <c r="J91" s="12">
        <f>+J92+J98+J104+J110</f>
        <v>0</v>
      </c>
      <c r="L91" s="22"/>
    </row>
    <row r="92" spans="1:12" ht="27" customHeight="1" x14ac:dyDescent="0.35">
      <c r="A92" s="4" t="s">
        <v>34</v>
      </c>
      <c r="B92" s="4" t="s">
        <v>74</v>
      </c>
      <c r="C92" s="16">
        <f>SUM(C93:C97)</f>
        <v>246482.01</v>
      </c>
      <c r="D92" s="16">
        <f t="shared" ref="D92:J92" si="20">SUM(D93:D97)</f>
        <v>0</v>
      </c>
      <c r="E92" s="16">
        <f t="shared" si="20"/>
        <v>117430</v>
      </c>
      <c r="F92" s="16">
        <f t="shared" si="20"/>
        <v>0</v>
      </c>
      <c r="G92" s="16">
        <f t="shared" si="20"/>
        <v>29052.01</v>
      </c>
      <c r="H92" s="16">
        <f t="shared" si="20"/>
        <v>100000</v>
      </c>
      <c r="I92" s="16">
        <f t="shared" si="20"/>
        <v>0</v>
      </c>
      <c r="J92" s="16">
        <f t="shared" si="20"/>
        <v>0</v>
      </c>
      <c r="L92" s="22"/>
    </row>
    <row r="93" spans="1:12" ht="15" customHeight="1" x14ac:dyDescent="0.35">
      <c r="A93" s="7"/>
      <c r="B93" s="7" t="s">
        <v>17</v>
      </c>
      <c r="C93" s="16">
        <f>SUM(D93:J93)</f>
        <v>29052.01</v>
      </c>
      <c r="D93" s="17">
        <v>0</v>
      </c>
      <c r="E93" s="17">
        <v>0</v>
      </c>
      <c r="F93" s="17">
        <v>0</v>
      </c>
      <c r="G93" s="17">
        <v>29052.01</v>
      </c>
      <c r="H93" s="17">
        <v>0</v>
      </c>
      <c r="I93" s="17">
        <v>0</v>
      </c>
      <c r="J93" s="17">
        <v>0</v>
      </c>
      <c r="L93" s="22"/>
    </row>
    <row r="94" spans="1:12" ht="15" customHeight="1" x14ac:dyDescent="0.35">
      <c r="A94" s="7"/>
      <c r="B94" s="7" t="s">
        <v>21</v>
      </c>
      <c r="C94" s="16">
        <f t="shared" ref="C94:C97" si="21">SUM(D94:J94)</f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L94" s="22"/>
    </row>
    <row r="95" spans="1:12" ht="15" customHeight="1" x14ac:dyDescent="0.35">
      <c r="A95" s="7"/>
      <c r="B95" s="7" t="s">
        <v>18</v>
      </c>
      <c r="C95" s="16">
        <f t="shared" si="21"/>
        <v>203430</v>
      </c>
      <c r="D95" s="17">
        <v>0</v>
      </c>
      <c r="E95" s="17">
        <v>103430</v>
      </c>
      <c r="F95" s="17">
        <v>0</v>
      </c>
      <c r="G95" s="17">
        <v>0</v>
      </c>
      <c r="H95" s="17">
        <v>100000</v>
      </c>
      <c r="I95" s="17">
        <v>0</v>
      </c>
      <c r="J95" s="17">
        <v>0</v>
      </c>
      <c r="L95" s="22"/>
    </row>
    <row r="96" spans="1:12" ht="15" customHeight="1" x14ac:dyDescent="0.35">
      <c r="A96" s="7"/>
      <c r="B96" s="7" t="s">
        <v>19</v>
      </c>
      <c r="C96" s="16">
        <f t="shared" si="21"/>
        <v>14000</v>
      </c>
      <c r="D96" s="17">
        <v>0</v>
      </c>
      <c r="E96" s="17">
        <v>14000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L96" s="22"/>
    </row>
    <row r="97" spans="1:12" ht="15" customHeight="1" x14ac:dyDescent="0.35">
      <c r="A97" s="7"/>
      <c r="B97" s="7" t="s">
        <v>20</v>
      </c>
      <c r="C97" s="16">
        <f t="shared" si="21"/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L97" s="22"/>
    </row>
    <row r="98" spans="1:12" x14ac:dyDescent="0.35">
      <c r="A98" s="4" t="s">
        <v>35</v>
      </c>
      <c r="B98" s="4" t="s">
        <v>71</v>
      </c>
      <c r="C98" s="16">
        <f>SUM(C99:C103)</f>
        <v>50000</v>
      </c>
      <c r="D98" s="16">
        <f t="shared" ref="D98:J98" si="22">SUM(D99:D103)</f>
        <v>0</v>
      </c>
      <c r="E98" s="16">
        <f t="shared" si="22"/>
        <v>0</v>
      </c>
      <c r="F98" s="16">
        <f t="shared" si="22"/>
        <v>0</v>
      </c>
      <c r="G98" s="16">
        <f t="shared" si="22"/>
        <v>0</v>
      </c>
      <c r="H98" s="16">
        <f t="shared" si="22"/>
        <v>50000</v>
      </c>
      <c r="I98" s="16">
        <f t="shared" si="22"/>
        <v>0</v>
      </c>
      <c r="J98" s="16">
        <f t="shared" si="22"/>
        <v>0</v>
      </c>
    </row>
    <row r="99" spans="1:12" x14ac:dyDescent="0.35">
      <c r="A99" s="7"/>
      <c r="B99" s="7" t="s">
        <v>17</v>
      </c>
      <c r="C99" s="16">
        <f>SUM(D99:J99)</f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</row>
    <row r="100" spans="1:12" x14ac:dyDescent="0.35">
      <c r="A100" s="7"/>
      <c r="B100" s="7" t="s">
        <v>21</v>
      </c>
      <c r="C100" s="16">
        <f t="shared" ref="C100:C102" si="23">SUM(D100:J100)</f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</row>
    <row r="101" spans="1:12" x14ac:dyDescent="0.35">
      <c r="A101" s="7"/>
      <c r="B101" s="7" t="s">
        <v>18</v>
      </c>
      <c r="C101" s="16">
        <f t="shared" si="23"/>
        <v>50000</v>
      </c>
      <c r="D101" s="17">
        <v>0</v>
      </c>
      <c r="E101" s="17">
        <v>0</v>
      </c>
      <c r="F101" s="17">
        <v>0</v>
      </c>
      <c r="G101" s="17">
        <v>0</v>
      </c>
      <c r="H101" s="17">
        <v>50000</v>
      </c>
      <c r="I101" s="17">
        <v>0</v>
      </c>
      <c r="J101" s="17">
        <v>0</v>
      </c>
    </row>
    <row r="102" spans="1:12" x14ac:dyDescent="0.35">
      <c r="A102" s="7"/>
      <c r="B102" s="7" t="s">
        <v>19</v>
      </c>
      <c r="C102" s="16">
        <f t="shared" si="23"/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</row>
    <row r="103" spans="1:12" x14ac:dyDescent="0.35">
      <c r="A103" s="7"/>
      <c r="B103" s="7" t="s">
        <v>20</v>
      </c>
      <c r="C103" s="16">
        <f t="shared" ref="C103" si="24">SUM(D103:J103)</f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</row>
    <row r="104" spans="1:12" ht="26" x14ac:dyDescent="0.35">
      <c r="A104" s="4" t="s">
        <v>57</v>
      </c>
      <c r="B104" s="29" t="s">
        <v>73</v>
      </c>
      <c r="C104" s="16">
        <f>SUM(C105:C109)</f>
        <v>468816</v>
      </c>
      <c r="D104" s="16">
        <f t="shared" ref="D104:J104" si="25">SUM(D105:D109)</f>
        <v>0</v>
      </c>
      <c r="E104" s="16">
        <f t="shared" si="25"/>
        <v>0</v>
      </c>
      <c r="F104" s="16">
        <f t="shared" si="25"/>
        <v>0</v>
      </c>
      <c r="G104" s="16">
        <f t="shared" si="25"/>
        <v>70322</v>
      </c>
      <c r="H104" s="16">
        <f t="shared" si="25"/>
        <v>398494</v>
      </c>
      <c r="I104" s="16">
        <f t="shared" si="25"/>
        <v>0</v>
      </c>
      <c r="J104" s="16">
        <f t="shared" si="25"/>
        <v>0</v>
      </c>
    </row>
    <row r="105" spans="1:12" x14ac:dyDescent="0.35">
      <c r="A105" s="7"/>
      <c r="B105" s="7" t="s">
        <v>17</v>
      </c>
      <c r="C105" s="16">
        <f>SUM(D105:J105)</f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</row>
    <row r="106" spans="1:12" x14ac:dyDescent="0.35">
      <c r="A106" s="7"/>
      <c r="B106" s="7" t="s">
        <v>21</v>
      </c>
      <c r="C106" s="16">
        <f t="shared" ref="C106:C109" si="26">SUM(D106:J106)</f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</row>
    <row r="107" spans="1:12" x14ac:dyDescent="0.35">
      <c r="A107" s="7"/>
      <c r="B107" s="7" t="s">
        <v>18</v>
      </c>
      <c r="C107" s="16">
        <f t="shared" si="26"/>
        <v>468816</v>
      </c>
      <c r="D107" s="17">
        <v>0</v>
      </c>
      <c r="E107" s="17">
        <v>0</v>
      </c>
      <c r="F107" s="17">
        <v>0</v>
      </c>
      <c r="G107" s="17">
        <v>70322</v>
      </c>
      <c r="H107" s="17">
        <v>398494</v>
      </c>
      <c r="I107" s="17">
        <v>0</v>
      </c>
      <c r="J107" s="17">
        <v>0</v>
      </c>
    </row>
    <row r="108" spans="1:12" x14ac:dyDescent="0.35">
      <c r="A108" s="7"/>
      <c r="B108" s="7" t="s">
        <v>19</v>
      </c>
      <c r="C108" s="16">
        <f t="shared" si="26"/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</row>
    <row r="109" spans="1:12" x14ac:dyDescent="0.35">
      <c r="A109" s="7"/>
      <c r="B109" s="7" t="s">
        <v>20</v>
      </c>
      <c r="C109" s="16">
        <f t="shared" si="26"/>
        <v>0</v>
      </c>
      <c r="D109" s="17">
        <v>0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</row>
    <row r="110" spans="1:12" x14ac:dyDescent="0.35">
      <c r="A110" s="4" t="s">
        <v>67</v>
      </c>
      <c r="B110" s="4" t="s">
        <v>69</v>
      </c>
      <c r="C110" s="16">
        <f>SUM(C111:C115)</f>
        <v>30000</v>
      </c>
      <c r="D110" s="16">
        <f t="shared" ref="D110:J110" si="27">SUM(D111:D115)</f>
        <v>0</v>
      </c>
      <c r="E110" s="16">
        <f t="shared" si="27"/>
        <v>0</v>
      </c>
      <c r="F110" s="16">
        <f t="shared" si="27"/>
        <v>0</v>
      </c>
      <c r="G110" s="16">
        <f t="shared" si="27"/>
        <v>0</v>
      </c>
      <c r="H110" s="16">
        <f t="shared" si="27"/>
        <v>30000</v>
      </c>
      <c r="I110" s="16">
        <f t="shared" si="27"/>
        <v>0</v>
      </c>
      <c r="J110" s="16">
        <f t="shared" si="27"/>
        <v>0</v>
      </c>
    </row>
    <row r="111" spans="1:12" x14ac:dyDescent="0.35">
      <c r="A111" s="7"/>
      <c r="B111" s="7" t="s">
        <v>17</v>
      </c>
      <c r="C111" s="16">
        <f>SUM(D111:J111)</f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</row>
    <row r="112" spans="1:12" x14ac:dyDescent="0.35">
      <c r="A112" s="7"/>
      <c r="B112" s="7" t="s">
        <v>21</v>
      </c>
      <c r="C112" s="16">
        <f t="shared" ref="C112:C115" si="28">SUM(D112:J112)</f>
        <v>0</v>
      </c>
      <c r="D112" s="17">
        <v>0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</row>
    <row r="113" spans="1:10" x14ac:dyDescent="0.35">
      <c r="A113" s="7"/>
      <c r="B113" s="7" t="s">
        <v>18</v>
      </c>
      <c r="C113" s="16">
        <f t="shared" si="28"/>
        <v>30000</v>
      </c>
      <c r="D113" s="17">
        <v>0</v>
      </c>
      <c r="E113" s="17">
        <v>0</v>
      </c>
      <c r="F113" s="17">
        <v>0</v>
      </c>
      <c r="G113" s="17">
        <v>0</v>
      </c>
      <c r="H113" s="17">
        <v>30000</v>
      </c>
      <c r="I113" s="17">
        <v>0</v>
      </c>
      <c r="J113" s="17">
        <v>0</v>
      </c>
    </row>
    <row r="114" spans="1:10" x14ac:dyDescent="0.35">
      <c r="A114" s="7"/>
      <c r="B114" s="7" t="s">
        <v>19</v>
      </c>
      <c r="C114" s="16">
        <f t="shared" si="28"/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</row>
    <row r="115" spans="1:10" x14ac:dyDescent="0.35">
      <c r="A115" s="7"/>
      <c r="B115" s="7" t="s">
        <v>20</v>
      </c>
      <c r="C115" s="16">
        <f t="shared" si="28"/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</row>
    <row r="116" spans="1:10" x14ac:dyDescent="0.35">
      <c r="A116" s="4" t="s">
        <v>70</v>
      </c>
      <c r="B116" s="4" t="s">
        <v>102</v>
      </c>
      <c r="C116" s="16">
        <f>SUM(C117:C121)</f>
        <v>12260</v>
      </c>
      <c r="D116" s="16">
        <f t="shared" ref="D116:J116" si="29">SUM(D117:D121)</f>
        <v>0</v>
      </c>
      <c r="E116" s="16">
        <f t="shared" si="29"/>
        <v>0</v>
      </c>
      <c r="F116" s="16">
        <f t="shared" si="29"/>
        <v>0</v>
      </c>
      <c r="G116" s="16">
        <f t="shared" si="29"/>
        <v>12260</v>
      </c>
      <c r="H116" s="16">
        <f t="shared" si="29"/>
        <v>0</v>
      </c>
      <c r="I116" s="16">
        <f t="shared" si="29"/>
        <v>0</v>
      </c>
      <c r="J116" s="16">
        <f t="shared" si="29"/>
        <v>0</v>
      </c>
    </row>
    <row r="117" spans="1:10" x14ac:dyDescent="0.35">
      <c r="A117" s="7"/>
      <c r="B117" s="7" t="s">
        <v>17</v>
      </c>
      <c r="C117" s="16">
        <f>SUM(D117:J117)</f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</row>
    <row r="118" spans="1:10" x14ac:dyDescent="0.35">
      <c r="A118" s="7"/>
      <c r="B118" s="7" t="s">
        <v>21</v>
      </c>
      <c r="C118" s="16">
        <f t="shared" ref="C118:C121" si="30">SUM(D118:J118)</f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</row>
    <row r="119" spans="1:10" x14ac:dyDescent="0.35">
      <c r="A119" s="7"/>
      <c r="B119" s="7" t="s">
        <v>18</v>
      </c>
      <c r="C119" s="16">
        <f t="shared" si="30"/>
        <v>12260</v>
      </c>
      <c r="D119" s="17">
        <v>0</v>
      </c>
      <c r="E119" s="17">
        <v>0</v>
      </c>
      <c r="F119" s="17">
        <v>0</v>
      </c>
      <c r="G119" s="17">
        <f>8760+3500</f>
        <v>12260</v>
      </c>
      <c r="H119" s="17">
        <v>0</v>
      </c>
      <c r="I119" s="17">
        <v>0</v>
      </c>
      <c r="J119" s="17">
        <v>0</v>
      </c>
    </row>
    <row r="120" spans="1:10" x14ac:dyDescent="0.35">
      <c r="A120" s="7"/>
      <c r="B120" s="7" t="s">
        <v>19</v>
      </c>
      <c r="C120" s="16">
        <f t="shared" si="30"/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</row>
    <row r="121" spans="1:10" x14ac:dyDescent="0.35">
      <c r="A121" s="7"/>
      <c r="B121" s="7" t="s">
        <v>20</v>
      </c>
      <c r="C121" s="16">
        <f t="shared" si="30"/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</row>
    <row r="122" spans="1:10" x14ac:dyDescent="0.35">
      <c r="A122" s="4" t="s">
        <v>70</v>
      </c>
      <c r="B122" s="4" t="s">
        <v>110</v>
      </c>
      <c r="C122" s="16">
        <f>SUM(C123:C127)</f>
        <v>23682</v>
      </c>
      <c r="D122" s="16">
        <f t="shared" ref="D122:J122" si="31">SUM(D123:D127)</f>
        <v>0</v>
      </c>
      <c r="E122" s="16">
        <f t="shared" si="31"/>
        <v>13064</v>
      </c>
      <c r="F122" s="16">
        <f t="shared" si="31"/>
        <v>0</v>
      </c>
      <c r="G122" s="16">
        <f t="shared" si="31"/>
        <v>0</v>
      </c>
      <c r="H122" s="16">
        <f t="shared" si="31"/>
        <v>0</v>
      </c>
      <c r="I122" s="16">
        <f t="shared" si="31"/>
        <v>10618</v>
      </c>
      <c r="J122" s="16">
        <f t="shared" si="31"/>
        <v>0</v>
      </c>
    </row>
    <row r="123" spans="1:10" x14ac:dyDescent="0.35">
      <c r="A123" s="7"/>
      <c r="B123" s="7" t="s">
        <v>17</v>
      </c>
      <c r="C123" s="16">
        <f>SUM(D123:J123)</f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</row>
    <row r="124" spans="1:10" x14ac:dyDescent="0.35">
      <c r="A124" s="7"/>
      <c r="B124" s="7" t="s">
        <v>21</v>
      </c>
      <c r="C124" s="16">
        <f t="shared" ref="C124:C127" si="32">SUM(D124:J124)</f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</row>
    <row r="125" spans="1:10" x14ac:dyDescent="0.35">
      <c r="A125" s="7"/>
      <c r="B125" s="7" t="s">
        <v>18</v>
      </c>
      <c r="C125" s="16">
        <f t="shared" si="32"/>
        <v>23682</v>
      </c>
      <c r="D125" s="17">
        <v>0</v>
      </c>
      <c r="E125" s="17">
        <v>13064</v>
      </c>
      <c r="F125" s="17">
        <v>0</v>
      </c>
      <c r="G125" s="17">
        <v>0</v>
      </c>
      <c r="H125" s="17">
        <v>0</v>
      </c>
      <c r="I125" s="17">
        <v>10618</v>
      </c>
      <c r="J125" s="17">
        <v>0</v>
      </c>
    </row>
    <row r="126" spans="1:10" x14ac:dyDescent="0.35">
      <c r="A126" s="7"/>
      <c r="B126" s="7" t="s">
        <v>19</v>
      </c>
      <c r="C126" s="16">
        <f t="shared" si="32"/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</row>
    <row r="127" spans="1:10" x14ac:dyDescent="0.35">
      <c r="A127" s="7"/>
      <c r="B127" s="7" t="s">
        <v>20</v>
      </c>
      <c r="C127" s="16">
        <f t="shared" si="32"/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</row>
    <row r="128" spans="1:10" x14ac:dyDescent="0.35">
      <c r="A128" s="10" t="s">
        <v>48</v>
      </c>
      <c r="B128" s="11" t="s">
        <v>72</v>
      </c>
      <c r="C128" s="12">
        <f>C129+C135+C141+C147+C153+C159</f>
        <v>3055419</v>
      </c>
      <c r="D128" s="12">
        <f t="shared" ref="D128:J128" si="33">D129</f>
        <v>0</v>
      </c>
      <c r="E128" s="12">
        <f t="shared" si="33"/>
        <v>0</v>
      </c>
      <c r="F128" s="12">
        <f t="shared" si="33"/>
        <v>0</v>
      </c>
      <c r="G128" s="12">
        <f>G129+G135+G141+G147+G153+G159</f>
        <v>143579</v>
      </c>
      <c r="H128" s="12">
        <f>H129+H135+H141+H147+H153+H159</f>
        <v>1783912</v>
      </c>
      <c r="I128" s="12">
        <f>I129+I135+I141+I147+I153+I159</f>
        <v>1127928</v>
      </c>
      <c r="J128" s="12">
        <f t="shared" si="33"/>
        <v>0</v>
      </c>
    </row>
    <row r="129" spans="1:10" x14ac:dyDescent="0.35">
      <c r="A129" s="4" t="s">
        <v>49</v>
      </c>
      <c r="B129" s="5" t="s">
        <v>81</v>
      </c>
      <c r="C129" s="6">
        <f>SUM(C130:C134)</f>
        <v>1319507</v>
      </c>
      <c r="D129" s="6">
        <f t="shared" ref="D129:J129" si="34">SUM(D130:D134)</f>
        <v>0</v>
      </c>
      <c r="E129" s="6">
        <f t="shared" si="34"/>
        <v>0</v>
      </c>
      <c r="F129" s="6">
        <f t="shared" si="34"/>
        <v>0</v>
      </c>
      <c r="G129" s="6">
        <f t="shared" si="34"/>
        <v>10000</v>
      </c>
      <c r="H129" s="6">
        <f t="shared" si="34"/>
        <v>273679</v>
      </c>
      <c r="I129" s="6">
        <f t="shared" si="34"/>
        <v>1035828</v>
      </c>
      <c r="J129" s="6">
        <f t="shared" si="34"/>
        <v>0</v>
      </c>
    </row>
    <row r="130" spans="1:10" x14ac:dyDescent="0.35">
      <c r="A130" s="7"/>
      <c r="B130" s="8" t="s">
        <v>17</v>
      </c>
      <c r="C130" s="6">
        <f>SUM(D130:J130)</f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</row>
    <row r="131" spans="1:10" x14ac:dyDescent="0.35">
      <c r="A131" s="7"/>
      <c r="B131" s="8" t="s">
        <v>21</v>
      </c>
      <c r="C131" s="6">
        <f t="shared" ref="C131:C134" si="35">SUM(D131:J131)</f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</row>
    <row r="132" spans="1:10" x14ac:dyDescent="0.35">
      <c r="A132" s="7"/>
      <c r="B132" s="8" t="s">
        <v>18</v>
      </c>
      <c r="C132" s="6">
        <f t="shared" si="35"/>
        <v>1319507</v>
      </c>
      <c r="D132" s="9">
        <v>0</v>
      </c>
      <c r="E132" s="9">
        <v>0</v>
      </c>
      <c r="F132" s="9">
        <v>0</v>
      </c>
      <c r="G132" s="9">
        <v>10000</v>
      </c>
      <c r="H132" s="9">
        <f>243679+30000</f>
        <v>273679</v>
      </c>
      <c r="I132" s="9">
        <f>1035828</f>
        <v>1035828</v>
      </c>
      <c r="J132" s="9">
        <v>0</v>
      </c>
    </row>
    <row r="133" spans="1:10" x14ac:dyDescent="0.35">
      <c r="A133" s="7"/>
      <c r="B133" s="8" t="s">
        <v>19</v>
      </c>
      <c r="C133" s="6">
        <f t="shared" si="35"/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</row>
    <row r="134" spans="1:10" x14ac:dyDescent="0.35">
      <c r="A134" s="7"/>
      <c r="B134" s="8" t="s">
        <v>20</v>
      </c>
      <c r="C134" s="6">
        <f t="shared" si="35"/>
        <v>0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</row>
    <row r="135" spans="1:10" ht="15" customHeight="1" x14ac:dyDescent="0.35">
      <c r="A135" s="4" t="s">
        <v>86</v>
      </c>
      <c r="B135" s="5" t="s">
        <v>87</v>
      </c>
      <c r="C135" s="6">
        <f>SUM(C136:C140)</f>
        <v>55050</v>
      </c>
      <c r="D135" s="6">
        <f t="shared" ref="D135:J135" si="36">SUM(D136:D140)</f>
        <v>0</v>
      </c>
      <c r="E135" s="6">
        <f t="shared" si="36"/>
        <v>0</v>
      </c>
      <c r="F135" s="6">
        <f t="shared" si="36"/>
        <v>0</v>
      </c>
      <c r="G135" s="6">
        <f t="shared" si="36"/>
        <v>20050</v>
      </c>
      <c r="H135" s="6">
        <f t="shared" si="36"/>
        <v>35000</v>
      </c>
      <c r="I135" s="6">
        <f>SUM(I136:I140)</f>
        <v>0</v>
      </c>
      <c r="J135" s="6">
        <f t="shared" si="36"/>
        <v>0</v>
      </c>
    </row>
    <row r="136" spans="1:10" ht="14.25" customHeight="1" x14ac:dyDescent="0.35">
      <c r="A136" s="7"/>
      <c r="B136" s="8" t="s">
        <v>17</v>
      </c>
      <c r="C136" s="6">
        <f>SUM(D136:J136)</f>
        <v>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</row>
    <row r="137" spans="1:10" ht="15.5" customHeight="1" x14ac:dyDescent="0.35">
      <c r="A137" s="7"/>
      <c r="B137" s="8" t="s">
        <v>21</v>
      </c>
      <c r="C137" s="6">
        <f t="shared" ref="C137:C140" si="37">SUM(D137:J137)</f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</row>
    <row r="138" spans="1:10" ht="15.75" customHeight="1" x14ac:dyDescent="0.35">
      <c r="A138" s="7"/>
      <c r="B138" s="8" t="s">
        <v>18</v>
      </c>
      <c r="C138" s="6">
        <f t="shared" si="37"/>
        <v>55050</v>
      </c>
      <c r="D138" s="9">
        <v>0</v>
      </c>
      <c r="E138" s="9">
        <v>0</v>
      </c>
      <c r="F138" s="9">
        <v>0</v>
      </c>
      <c r="G138" s="9">
        <f>10000+10050</f>
        <v>20050</v>
      </c>
      <c r="H138" s="9">
        <f>30000+5000</f>
        <v>35000</v>
      </c>
      <c r="I138" s="9">
        <v>0</v>
      </c>
      <c r="J138" s="9">
        <v>0</v>
      </c>
    </row>
    <row r="139" spans="1:10" ht="15.75" customHeight="1" x14ac:dyDescent="0.35">
      <c r="A139" s="7"/>
      <c r="B139" s="8" t="s">
        <v>19</v>
      </c>
      <c r="C139" s="6">
        <f t="shared" si="37"/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</row>
    <row r="140" spans="1:10" x14ac:dyDescent="0.35">
      <c r="A140" s="7"/>
      <c r="B140" s="8" t="s">
        <v>20</v>
      </c>
      <c r="C140" s="6">
        <f t="shared" si="37"/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</row>
    <row r="141" spans="1:10" x14ac:dyDescent="0.35">
      <c r="A141" s="4" t="s">
        <v>88</v>
      </c>
      <c r="B141" s="5" t="s">
        <v>89</v>
      </c>
      <c r="C141" s="6">
        <f>SUM(C142:C146)</f>
        <v>209100</v>
      </c>
      <c r="D141" s="6">
        <f t="shared" ref="D141:F141" si="38">SUM(D142:D146)</f>
        <v>0</v>
      </c>
      <c r="E141" s="6">
        <f t="shared" si="38"/>
        <v>0</v>
      </c>
      <c r="F141" s="6">
        <f t="shared" si="38"/>
        <v>0</v>
      </c>
      <c r="G141" s="6">
        <f>SUM(G142:G146)</f>
        <v>48000</v>
      </c>
      <c r="H141" s="6">
        <f>SUM(H142:H146)</f>
        <v>69000</v>
      </c>
      <c r="I141" s="6">
        <f>SUM(I142:I146)</f>
        <v>92100</v>
      </c>
      <c r="J141" s="6">
        <f>SUM(J177:J199)</f>
        <v>0</v>
      </c>
    </row>
    <row r="142" spans="1:10" x14ac:dyDescent="0.35">
      <c r="A142" s="7"/>
      <c r="B142" s="8" t="s">
        <v>17</v>
      </c>
      <c r="C142" s="6">
        <f>SUM(D142:J142)</f>
        <v>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</row>
    <row r="143" spans="1:10" x14ac:dyDescent="0.35">
      <c r="A143" s="7"/>
      <c r="B143" s="8" t="s">
        <v>21</v>
      </c>
      <c r="C143" s="6">
        <f>SUM(D143:J143)</f>
        <v>0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</row>
    <row r="144" spans="1:10" x14ac:dyDescent="0.35">
      <c r="A144" s="7"/>
      <c r="B144" s="8" t="s">
        <v>18</v>
      </c>
      <c r="C144" s="6">
        <f>SUM(D144:J144)</f>
        <v>209100</v>
      </c>
      <c r="D144" s="9">
        <v>0</v>
      </c>
      <c r="E144" s="9">
        <v>0</v>
      </c>
      <c r="F144" s="9">
        <v>0</v>
      </c>
      <c r="G144" s="9">
        <f>8000+40000</f>
        <v>48000</v>
      </c>
      <c r="H144" s="9">
        <f>30000+39000</f>
        <v>69000</v>
      </c>
      <c r="I144" s="9">
        <f>55000+37100</f>
        <v>92100</v>
      </c>
      <c r="J144" s="9">
        <v>0</v>
      </c>
    </row>
    <row r="145" spans="1:10" x14ac:dyDescent="0.35">
      <c r="A145" s="7"/>
      <c r="B145" s="8" t="s">
        <v>19</v>
      </c>
      <c r="C145" s="6">
        <f t="shared" ref="C145:C146" si="39">SUM(D145:J145)</f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</row>
    <row r="146" spans="1:10" x14ac:dyDescent="0.35">
      <c r="A146" s="7"/>
      <c r="B146" s="8" t="s">
        <v>20</v>
      </c>
      <c r="C146" s="6">
        <f t="shared" si="39"/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</row>
    <row r="147" spans="1:10" x14ac:dyDescent="0.35">
      <c r="A147" s="4" t="s">
        <v>90</v>
      </c>
      <c r="B147" s="5" t="s">
        <v>91</v>
      </c>
      <c r="C147" s="6">
        <f>SUM(C148:C152)</f>
        <v>151762</v>
      </c>
      <c r="D147" s="6">
        <f t="shared" ref="D147:F147" si="40">SUM(D148:D152)</f>
        <v>0</v>
      </c>
      <c r="E147" s="6">
        <f t="shared" si="40"/>
        <v>0</v>
      </c>
      <c r="F147" s="6">
        <f t="shared" si="40"/>
        <v>0</v>
      </c>
      <c r="G147" s="6">
        <f>SUM(G148:G152)</f>
        <v>45529</v>
      </c>
      <c r="H147" s="6">
        <f>SUM(H148:H152)</f>
        <v>106233</v>
      </c>
      <c r="I147" s="6">
        <f>SUM(I148:I152)</f>
        <v>0</v>
      </c>
      <c r="J147" s="6">
        <f>SUM(J148:J152)</f>
        <v>0</v>
      </c>
    </row>
    <row r="148" spans="1:10" x14ac:dyDescent="0.35">
      <c r="A148" s="7"/>
      <c r="B148" s="8" t="s">
        <v>17</v>
      </c>
      <c r="C148" s="6">
        <f>SUM(D148:J148)</f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</row>
    <row r="149" spans="1:10" x14ac:dyDescent="0.35">
      <c r="A149" s="7"/>
      <c r="B149" s="8" t="s">
        <v>21</v>
      </c>
      <c r="C149" s="6">
        <f>SUM(D149:J149)</f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</row>
    <row r="150" spans="1:10" x14ac:dyDescent="0.35">
      <c r="A150" s="7"/>
      <c r="B150" s="8" t="s">
        <v>18</v>
      </c>
      <c r="C150" s="6">
        <f>SUM(D150:J150)</f>
        <v>151762</v>
      </c>
      <c r="D150" s="9">
        <v>0</v>
      </c>
      <c r="E150" s="9">
        <v>0</v>
      </c>
      <c r="F150" s="9">
        <v>0</v>
      </c>
      <c r="G150" s="9">
        <v>45529</v>
      </c>
      <c r="H150" s="9">
        <v>106233</v>
      </c>
      <c r="I150" s="9">
        <v>0</v>
      </c>
      <c r="J150" s="9">
        <v>0</v>
      </c>
    </row>
    <row r="151" spans="1:10" x14ac:dyDescent="0.35">
      <c r="A151" s="7"/>
      <c r="B151" s="8" t="s">
        <v>19</v>
      </c>
      <c r="C151" s="6">
        <f t="shared" ref="C151:C152" si="41">SUM(D151:J151)</f>
        <v>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</row>
    <row r="152" spans="1:10" x14ac:dyDescent="0.35">
      <c r="A152" s="7"/>
      <c r="B152" s="8" t="s">
        <v>20</v>
      </c>
      <c r="C152" s="6">
        <f t="shared" si="41"/>
        <v>0</v>
      </c>
      <c r="D152" s="9">
        <v>0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</row>
    <row r="153" spans="1:10" x14ac:dyDescent="0.35">
      <c r="A153" s="4" t="s">
        <v>92</v>
      </c>
      <c r="B153" s="5" t="s">
        <v>93</v>
      </c>
      <c r="C153" s="6">
        <f>SUM(C154:C158)</f>
        <v>1020000</v>
      </c>
      <c r="D153" s="6">
        <f t="shared" ref="D153:F153" si="42">SUM(D154:D158)</f>
        <v>0</v>
      </c>
      <c r="E153" s="6">
        <f t="shared" si="42"/>
        <v>0</v>
      </c>
      <c r="F153" s="6">
        <f t="shared" si="42"/>
        <v>0</v>
      </c>
      <c r="G153" s="6">
        <f>SUM(G154:G158)</f>
        <v>20000</v>
      </c>
      <c r="H153" s="6">
        <f>SUM(H154:H158)</f>
        <v>1000000</v>
      </c>
      <c r="I153" s="6">
        <f>SUM(I154:I158)</f>
        <v>0</v>
      </c>
      <c r="J153" s="6">
        <f>SUM(J154:J158)</f>
        <v>0</v>
      </c>
    </row>
    <row r="154" spans="1:10" x14ac:dyDescent="0.35">
      <c r="A154" s="7"/>
      <c r="B154" s="8" t="s">
        <v>17</v>
      </c>
      <c r="C154" s="6">
        <f>SUM(D154:J154)</f>
        <v>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</row>
    <row r="155" spans="1:10" x14ac:dyDescent="0.35">
      <c r="A155" s="7"/>
      <c r="B155" s="8" t="s">
        <v>21</v>
      </c>
      <c r="C155" s="6">
        <f>SUM(D155:J155)</f>
        <v>0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</row>
    <row r="156" spans="1:10" x14ac:dyDescent="0.35">
      <c r="A156" s="7"/>
      <c r="B156" s="8" t="s">
        <v>18</v>
      </c>
      <c r="C156" s="6">
        <f>SUM(D156:J156)</f>
        <v>1020000</v>
      </c>
      <c r="D156" s="9">
        <v>0</v>
      </c>
      <c r="E156" s="9">
        <v>0</v>
      </c>
      <c r="F156" s="9">
        <v>0</v>
      </c>
      <c r="G156" s="9">
        <v>20000</v>
      </c>
      <c r="H156" s="9">
        <v>1000000</v>
      </c>
      <c r="I156" s="9">
        <v>0</v>
      </c>
      <c r="J156" s="9">
        <v>0</v>
      </c>
    </row>
    <row r="157" spans="1:10" x14ac:dyDescent="0.35">
      <c r="A157" s="7"/>
      <c r="B157" s="8" t="s">
        <v>19</v>
      </c>
      <c r="C157" s="6">
        <f t="shared" ref="C157:C158" si="43">SUM(D157:J157)</f>
        <v>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</row>
    <row r="158" spans="1:10" x14ac:dyDescent="0.35">
      <c r="A158" s="7"/>
      <c r="B158" s="8" t="s">
        <v>20</v>
      </c>
      <c r="C158" s="6">
        <f t="shared" si="43"/>
        <v>0</v>
      </c>
      <c r="D158" s="9">
        <v>0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</row>
    <row r="159" spans="1:10" x14ac:dyDescent="0.35">
      <c r="A159" s="4" t="s">
        <v>94</v>
      </c>
      <c r="B159" s="5" t="s">
        <v>95</v>
      </c>
      <c r="C159" s="6">
        <f>SUM(C160:C164)</f>
        <v>300000</v>
      </c>
      <c r="D159" s="6">
        <f t="shared" ref="D159:F159" si="44">SUM(D160:D164)</f>
        <v>0</v>
      </c>
      <c r="E159" s="6">
        <f t="shared" si="44"/>
        <v>0</v>
      </c>
      <c r="F159" s="6">
        <f t="shared" si="44"/>
        <v>0</v>
      </c>
      <c r="G159" s="6">
        <f>SUM(G160:G164)</f>
        <v>0</v>
      </c>
      <c r="H159" s="6">
        <f>SUM(H160:H164)</f>
        <v>300000</v>
      </c>
      <c r="I159" s="6">
        <f>SUM(I160:I164)</f>
        <v>0</v>
      </c>
      <c r="J159" s="6">
        <f>SUM(J160:J164)</f>
        <v>0</v>
      </c>
    </row>
    <row r="160" spans="1:10" x14ac:dyDescent="0.35">
      <c r="A160" s="7"/>
      <c r="B160" s="8" t="s">
        <v>17</v>
      </c>
      <c r="C160" s="6">
        <f>SUM(D160:J160)</f>
        <v>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</row>
    <row r="161" spans="1:10" x14ac:dyDescent="0.35">
      <c r="A161" s="7"/>
      <c r="B161" s="8" t="s">
        <v>21</v>
      </c>
      <c r="C161" s="6">
        <f>SUM(D161:J161)</f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</row>
    <row r="162" spans="1:10" x14ac:dyDescent="0.35">
      <c r="A162" s="7"/>
      <c r="B162" s="8" t="s">
        <v>18</v>
      </c>
      <c r="C162" s="6">
        <f>SUM(D162:J162)</f>
        <v>300000</v>
      </c>
      <c r="D162" s="9">
        <v>0</v>
      </c>
      <c r="E162" s="9">
        <v>0</v>
      </c>
      <c r="F162" s="9">
        <v>0</v>
      </c>
      <c r="G162" s="9">
        <v>0</v>
      </c>
      <c r="H162" s="9">
        <v>300000</v>
      </c>
      <c r="I162" s="9">
        <v>0</v>
      </c>
      <c r="J162" s="9">
        <v>0</v>
      </c>
    </row>
    <row r="163" spans="1:10" x14ac:dyDescent="0.35">
      <c r="A163" s="7"/>
      <c r="B163" s="8" t="s">
        <v>19</v>
      </c>
      <c r="C163" s="6">
        <f t="shared" ref="C163:C164" si="45">SUM(D163:J163)</f>
        <v>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</row>
    <row r="164" spans="1:10" x14ac:dyDescent="0.35">
      <c r="A164" s="7"/>
      <c r="B164" s="8" t="s">
        <v>20</v>
      </c>
      <c r="C164" s="6">
        <f t="shared" si="45"/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</row>
    <row r="165" spans="1:10" x14ac:dyDescent="0.35">
      <c r="A165" s="10" t="s">
        <v>58</v>
      </c>
      <c r="B165" s="11" t="s">
        <v>51</v>
      </c>
      <c r="C165" s="12">
        <f>C166</f>
        <v>58000</v>
      </c>
      <c r="D165" s="12">
        <f t="shared" ref="D165:J165" si="46">D166</f>
        <v>0</v>
      </c>
      <c r="E165" s="12">
        <f t="shared" si="46"/>
        <v>0</v>
      </c>
      <c r="F165" s="12">
        <f t="shared" si="46"/>
        <v>0</v>
      </c>
      <c r="G165" s="12">
        <f t="shared" si="46"/>
        <v>40000</v>
      </c>
      <c r="H165" s="12">
        <f t="shared" si="46"/>
        <v>0</v>
      </c>
      <c r="I165" s="12">
        <f t="shared" si="46"/>
        <v>18000</v>
      </c>
      <c r="J165" s="12">
        <f t="shared" si="46"/>
        <v>0</v>
      </c>
    </row>
    <row r="166" spans="1:10" x14ac:dyDescent="0.35">
      <c r="A166" s="4" t="s">
        <v>60</v>
      </c>
      <c r="B166" s="5" t="s">
        <v>52</v>
      </c>
      <c r="C166" s="6">
        <f>SUM(C167:C171)</f>
        <v>58000</v>
      </c>
      <c r="D166" s="6">
        <f t="shared" ref="D166:J166" si="47">SUM(D167:D171)</f>
        <v>0</v>
      </c>
      <c r="E166" s="6">
        <f t="shared" si="47"/>
        <v>0</v>
      </c>
      <c r="F166" s="6">
        <f t="shared" si="47"/>
        <v>0</v>
      </c>
      <c r="G166" s="6">
        <f t="shared" si="47"/>
        <v>40000</v>
      </c>
      <c r="H166" s="6">
        <f t="shared" si="47"/>
        <v>0</v>
      </c>
      <c r="I166" s="6">
        <f t="shared" si="47"/>
        <v>18000</v>
      </c>
      <c r="J166" s="6">
        <f t="shared" si="47"/>
        <v>0</v>
      </c>
    </row>
    <row r="167" spans="1:10" x14ac:dyDescent="0.35">
      <c r="A167" s="7"/>
      <c r="B167" s="8" t="s">
        <v>17</v>
      </c>
      <c r="C167" s="6">
        <f>SUM(D167:J167)</f>
        <v>0</v>
      </c>
      <c r="D167" s="9">
        <v>0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</row>
    <row r="168" spans="1:10" x14ac:dyDescent="0.35">
      <c r="A168" s="7"/>
      <c r="B168" s="8" t="s">
        <v>21</v>
      </c>
      <c r="C168" s="6">
        <f t="shared" ref="C168:C171" si="48">SUM(D168:J168)</f>
        <v>0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</row>
    <row r="169" spans="1:10" x14ac:dyDescent="0.35">
      <c r="A169" s="7"/>
      <c r="B169" s="8" t="s">
        <v>18</v>
      </c>
      <c r="C169" s="6">
        <f t="shared" si="48"/>
        <v>58000</v>
      </c>
      <c r="D169" s="9">
        <v>0</v>
      </c>
      <c r="E169" s="9">
        <v>0</v>
      </c>
      <c r="F169" s="9">
        <v>0</v>
      </c>
      <c r="G169" s="9">
        <f>10000+30000</f>
        <v>40000</v>
      </c>
      <c r="H169" s="9">
        <v>0</v>
      </c>
      <c r="I169" s="9">
        <v>18000</v>
      </c>
      <c r="J169" s="9">
        <v>0</v>
      </c>
    </row>
    <row r="170" spans="1:10" x14ac:dyDescent="0.35">
      <c r="A170" s="7"/>
      <c r="B170" s="8" t="s">
        <v>19</v>
      </c>
      <c r="C170" s="6">
        <f t="shared" si="48"/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</row>
    <row r="171" spans="1:10" x14ac:dyDescent="0.35">
      <c r="A171" s="7"/>
      <c r="B171" s="8" t="s">
        <v>20</v>
      </c>
      <c r="C171" s="6">
        <f t="shared" si="48"/>
        <v>0</v>
      </c>
      <c r="D171" s="9">
        <v>0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</row>
    <row r="172" spans="1:10" x14ac:dyDescent="0.35">
      <c r="A172" s="10" t="s">
        <v>59</v>
      </c>
      <c r="B172" s="11" t="s">
        <v>55</v>
      </c>
      <c r="C172" s="12">
        <f>C173+C179+C185+C191</f>
        <v>151687</v>
      </c>
      <c r="D172" s="12">
        <f t="shared" ref="D172:J172" si="49">D173</f>
        <v>0</v>
      </c>
      <c r="E172" s="12">
        <f t="shared" si="49"/>
        <v>0</v>
      </c>
      <c r="F172" s="12">
        <f t="shared" si="49"/>
        <v>0</v>
      </c>
      <c r="G172" s="12">
        <f>G173+G179+G185+G191</f>
        <v>110500</v>
      </c>
      <c r="H172" s="12">
        <f t="shared" si="49"/>
        <v>11187</v>
      </c>
      <c r="I172" s="12">
        <f>I173+I179+I185+I191</f>
        <v>30000</v>
      </c>
      <c r="J172" s="12">
        <f t="shared" si="49"/>
        <v>0</v>
      </c>
    </row>
    <row r="173" spans="1:10" x14ac:dyDescent="0.35">
      <c r="A173" s="4" t="s">
        <v>61</v>
      </c>
      <c r="B173" s="5" t="s">
        <v>56</v>
      </c>
      <c r="C173" s="6">
        <f>SUM(C174:C178)</f>
        <v>41187</v>
      </c>
      <c r="D173" s="6">
        <f t="shared" ref="D173:J173" si="50">SUM(D174:D178)</f>
        <v>0</v>
      </c>
      <c r="E173" s="6">
        <f t="shared" si="50"/>
        <v>0</v>
      </c>
      <c r="F173" s="6">
        <f t="shared" si="50"/>
        <v>0</v>
      </c>
      <c r="G173" s="6">
        <f t="shared" si="50"/>
        <v>30000</v>
      </c>
      <c r="H173" s="6">
        <f t="shared" si="50"/>
        <v>11187</v>
      </c>
      <c r="I173" s="6">
        <f t="shared" si="50"/>
        <v>0</v>
      </c>
      <c r="J173" s="6">
        <f t="shared" si="50"/>
        <v>0</v>
      </c>
    </row>
    <row r="174" spans="1:10" x14ac:dyDescent="0.35">
      <c r="A174" s="7"/>
      <c r="B174" s="8" t="s">
        <v>17</v>
      </c>
      <c r="C174" s="6">
        <f>SUM(D174:J174)</f>
        <v>0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</row>
    <row r="175" spans="1:10" x14ac:dyDescent="0.35">
      <c r="A175" s="7"/>
      <c r="B175" s="8" t="s">
        <v>21</v>
      </c>
      <c r="C175" s="6">
        <f t="shared" ref="C175:C178" si="51">SUM(D175:J175)</f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</row>
    <row r="176" spans="1:10" x14ac:dyDescent="0.35">
      <c r="A176" s="7"/>
      <c r="B176" s="8" t="s">
        <v>18</v>
      </c>
      <c r="C176" s="6">
        <f t="shared" si="51"/>
        <v>41187</v>
      </c>
      <c r="D176" s="9">
        <v>0</v>
      </c>
      <c r="E176" s="9">
        <v>0</v>
      </c>
      <c r="F176" s="9">
        <v>0</v>
      </c>
      <c r="G176" s="9">
        <f>20000+10000</f>
        <v>30000</v>
      </c>
      <c r="H176" s="9">
        <v>11187</v>
      </c>
      <c r="I176" s="9">
        <v>0</v>
      </c>
      <c r="J176" s="9">
        <v>0</v>
      </c>
    </row>
    <row r="177" spans="1:10" x14ac:dyDescent="0.35">
      <c r="A177" s="7"/>
      <c r="B177" s="8" t="s">
        <v>19</v>
      </c>
      <c r="C177" s="6">
        <f t="shared" si="51"/>
        <v>0</v>
      </c>
      <c r="D177" s="9">
        <v>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</row>
    <row r="178" spans="1:10" x14ac:dyDescent="0.35">
      <c r="A178" s="7"/>
      <c r="B178" s="8" t="s">
        <v>20</v>
      </c>
      <c r="C178" s="6">
        <f t="shared" si="51"/>
        <v>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</row>
    <row r="179" spans="1:10" x14ac:dyDescent="0.35">
      <c r="A179" s="4" t="s">
        <v>98</v>
      </c>
      <c r="B179" s="5" t="s">
        <v>99</v>
      </c>
      <c r="C179" s="6">
        <f>SUM(C180:C184)</f>
        <v>20500</v>
      </c>
      <c r="D179" s="6">
        <f t="shared" ref="D179:J179" si="52">SUM(D180:D184)</f>
        <v>0</v>
      </c>
      <c r="E179" s="6">
        <f t="shared" si="52"/>
        <v>0</v>
      </c>
      <c r="F179" s="6">
        <f t="shared" si="52"/>
        <v>0</v>
      </c>
      <c r="G179" s="6">
        <f t="shared" si="52"/>
        <v>20500</v>
      </c>
      <c r="H179" s="6">
        <f t="shared" si="52"/>
        <v>0</v>
      </c>
      <c r="I179" s="6">
        <f t="shared" si="52"/>
        <v>0</v>
      </c>
      <c r="J179" s="6">
        <f t="shared" si="52"/>
        <v>0</v>
      </c>
    </row>
    <row r="180" spans="1:10" x14ac:dyDescent="0.35">
      <c r="A180" s="7"/>
      <c r="B180" s="8" t="s">
        <v>17</v>
      </c>
      <c r="C180" s="6">
        <f>SUM(D180:J180)</f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</row>
    <row r="181" spans="1:10" x14ac:dyDescent="0.35">
      <c r="A181" s="7"/>
      <c r="B181" s="8" t="s">
        <v>21</v>
      </c>
      <c r="C181" s="6">
        <f t="shared" ref="C181:C184" si="53">SUM(D181:J181)</f>
        <v>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</row>
    <row r="182" spans="1:10" x14ac:dyDescent="0.35">
      <c r="A182" s="7"/>
      <c r="B182" s="8" t="s">
        <v>18</v>
      </c>
      <c r="C182" s="6">
        <f t="shared" si="53"/>
        <v>20500</v>
      </c>
      <c r="D182" s="9">
        <v>0</v>
      </c>
      <c r="E182" s="9">
        <v>0</v>
      </c>
      <c r="F182" s="9">
        <v>0</v>
      </c>
      <c r="G182" s="9">
        <v>20500</v>
      </c>
      <c r="H182" s="9">
        <v>0</v>
      </c>
      <c r="I182" s="9">
        <v>0</v>
      </c>
      <c r="J182" s="9">
        <v>0</v>
      </c>
    </row>
    <row r="183" spans="1:10" x14ac:dyDescent="0.35">
      <c r="A183" s="7"/>
      <c r="B183" s="8" t="s">
        <v>19</v>
      </c>
      <c r="C183" s="6">
        <f>SUM(D183:J183)</f>
        <v>0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</row>
    <row r="184" spans="1:10" x14ac:dyDescent="0.35">
      <c r="A184" s="7"/>
      <c r="B184" s="8" t="s">
        <v>20</v>
      </c>
      <c r="C184" s="6">
        <f t="shared" si="53"/>
        <v>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</row>
    <row r="185" spans="1:10" x14ac:dyDescent="0.35">
      <c r="A185" s="4" t="s">
        <v>100</v>
      </c>
      <c r="B185" s="5" t="s">
        <v>101</v>
      </c>
      <c r="C185" s="6">
        <f>SUM(C186:C190)</f>
        <v>80000</v>
      </c>
      <c r="D185" s="6">
        <f t="shared" ref="D185:J185" si="54">SUM(D186:D190)</f>
        <v>0</v>
      </c>
      <c r="E185" s="6">
        <f t="shared" si="54"/>
        <v>0</v>
      </c>
      <c r="F185" s="6">
        <f t="shared" si="54"/>
        <v>0</v>
      </c>
      <c r="G185" s="6">
        <f t="shared" si="54"/>
        <v>50000</v>
      </c>
      <c r="H185" s="6">
        <f t="shared" si="54"/>
        <v>0</v>
      </c>
      <c r="I185" s="6">
        <f t="shared" si="54"/>
        <v>30000</v>
      </c>
      <c r="J185" s="6">
        <f t="shared" si="54"/>
        <v>0</v>
      </c>
    </row>
    <row r="186" spans="1:10" x14ac:dyDescent="0.35">
      <c r="A186" s="7"/>
      <c r="B186" s="8" t="s">
        <v>17</v>
      </c>
      <c r="C186" s="6">
        <f>SUM(D186:J186)</f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</row>
    <row r="187" spans="1:10" x14ac:dyDescent="0.35">
      <c r="A187" s="7"/>
      <c r="B187" s="8" t="s">
        <v>21</v>
      </c>
      <c r="C187" s="6">
        <f t="shared" ref="C187:C188" si="55">SUM(D187:J187)</f>
        <v>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</row>
    <row r="188" spans="1:10" x14ac:dyDescent="0.35">
      <c r="A188" s="7"/>
      <c r="B188" s="8" t="s">
        <v>18</v>
      </c>
      <c r="C188" s="6">
        <f t="shared" si="55"/>
        <v>80000</v>
      </c>
      <c r="D188" s="9">
        <v>0</v>
      </c>
      <c r="E188" s="9">
        <v>0</v>
      </c>
      <c r="F188" s="9">
        <v>0</v>
      </c>
      <c r="G188" s="9">
        <v>50000</v>
      </c>
      <c r="H188" s="9">
        <v>0</v>
      </c>
      <c r="I188" s="9">
        <v>30000</v>
      </c>
      <c r="J188" s="9">
        <v>0</v>
      </c>
    </row>
    <row r="189" spans="1:10" x14ac:dyDescent="0.35">
      <c r="A189" s="7"/>
      <c r="B189" s="8" t="s">
        <v>19</v>
      </c>
      <c r="C189" s="6">
        <f>SUM(D189:J189)</f>
        <v>0</v>
      </c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</row>
    <row r="190" spans="1:10" x14ac:dyDescent="0.35">
      <c r="A190" s="7"/>
      <c r="B190" s="8" t="s">
        <v>20</v>
      </c>
      <c r="C190" s="6">
        <f t="shared" ref="C190" si="56">SUM(D190:J190)</f>
        <v>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</row>
    <row r="191" spans="1:10" x14ac:dyDescent="0.35">
      <c r="A191" s="4" t="s">
        <v>103</v>
      </c>
      <c r="B191" s="5" t="s">
        <v>104</v>
      </c>
      <c r="C191" s="6">
        <f>SUM(C192:C196)</f>
        <v>10000</v>
      </c>
      <c r="D191" s="6">
        <f t="shared" ref="D191:J191" si="57">SUM(D192:D196)</f>
        <v>0</v>
      </c>
      <c r="E191" s="6">
        <f t="shared" si="57"/>
        <v>0</v>
      </c>
      <c r="F191" s="6">
        <f t="shared" si="57"/>
        <v>0</v>
      </c>
      <c r="G191" s="6">
        <f t="shared" si="57"/>
        <v>10000</v>
      </c>
      <c r="H191" s="6">
        <f t="shared" si="57"/>
        <v>0</v>
      </c>
      <c r="I191" s="6">
        <f t="shared" si="57"/>
        <v>0</v>
      </c>
      <c r="J191" s="6">
        <f t="shared" si="57"/>
        <v>0</v>
      </c>
    </row>
    <row r="192" spans="1:10" x14ac:dyDescent="0.35">
      <c r="A192" s="7"/>
      <c r="B192" s="8" t="s">
        <v>17</v>
      </c>
      <c r="C192" s="6">
        <f>SUM(D192:J192)</f>
        <v>0</v>
      </c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</row>
    <row r="193" spans="1:10" x14ac:dyDescent="0.35">
      <c r="A193" s="7"/>
      <c r="B193" s="8" t="s">
        <v>21</v>
      </c>
      <c r="C193" s="6">
        <f t="shared" ref="C193:C194" si="58">SUM(D193:J193)</f>
        <v>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</row>
    <row r="194" spans="1:10" x14ac:dyDescent="0.35">
      <c r="A194" s="7"/>
      <c r="B194" s="8" t="s">
        <v>18</v>
      </c>
      <c r="C194" s="6">
        <f t="shared" si="58"/>
        <v>10000</v>
      </c>
      <c r="D194" s="9">
        <v>0</v>
      </c>
      <c r="E194" s="9">
        <v>0</v>
      </c>
      <c r="F194" s="9">
        <v>0</v>
      </c>
      <c r="G194" s="9">
        <v>10000</v>
      </c>
      <c r="H194" s="9">
        <v>0</v>
      </c>
      <c r="I194" s="9">
        <v>0</v>
      </c>
      <c r="J194" s="9">
        <v>0</v>
      </c>
    </row>
    <row r="195" spans="1:10" x14ac:dyDescent="0.35">
      <c r="A195" s="7"/>
      <c r="B195" s="8" t="s">
        <v>19</v>
      </c>
      <c r="C195" s="6">
        <f>SUM(D195:J195)</f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</row>
    <row r="196" spans="1:10" x14ac:dyDescent="0.35">
      <c r="A196" s="7"/>
      <c r="B196" s="8" t="s">
        <v>20</v>
      </c>
      <c r="C196" s="6">
        <f t="shared" ref="C196" si="59">SUM(D196:J196)</f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</row>
    <row r="197" spans="1:10" ht="39" x14ac:dyDescent="0.35">
      <c r="A197" s="13" t="s">
        <v>63</v>
      </c>
      <c r="B197" s="14" t="s">
        <v>64</v>
      </c>
      <c r="C197" s="15">
        <v>0</v>
      </c>
      <c r="D197" s="15">
        <v>0</v>
      </c>
      <c r="E197" s="15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</row>
    <row r="198" spans="1:10" x14ac:dyDescent="0.35">
      <c r="A198" s="35" t="s">
        <v>65</v>
      </c>
      <c r="B198" s="36"/>
      <c r="C198" s="15">
        <f t="shared" ref="C198:J198" si="60">C32+C33+C58+C59+C197</f>
        <v>8699847.0099999998</v>
      </c>
      <c r="D198" s="15">
        <f t="shared" si="60"/>
        <v>60000</v>
      </c>
      <c r="E198" s="15">
        <f t="shared" si="60"/>
        <v>130494</v>
      </c>
      <c r="F198" s="15">
        <f t="shared" si="60"/>
        <v>0</v>
      </c>
      <c r="G198" s="15">
        <f t="shared" si="60"/>
        <v>806713.01</v>
      </c>
      <c r="H198" s="15">
        <f t="shared" si="60"/>
        <v>4035174</v>
      </c>
      <c r="I198" s="15">
        <f t="shared" si="60"/>
        <v>3667466</v>
      </c>
      <c r="J198" s="15">
        <f t="shared" si="60"/>
        <v>0</v>
      </c>
    </row>
    <row r="199" spans="1:10" x14ac:dyDescent="0.35">
      <c r="A199" s="26"/>
      <c r="B199" s="26"/>
      <c r="C199" s="27"/>
      <c r="D199" s="27"/>
      <c r="E199" s="27"/>
      <c r="F199" s="27"/>
      <c r="G199" s="27"/>
      <c r="H199" s="27"/>
      <c r="I199" s="27"/>
      <c r="J199" s="27"/>
    </row>
    <row r="200" spans="1:10" ht="15.5" x14ac:dyDescent="0.35">
      <c r="A200" s="31" t="s">
        <v>50</v>
      </c>
      <c r="B200" s="31"/>
      <c r="C200" s="31"/>
      <c r="D200" s="31"/>
      <c r="E200" s="31"/>
      <c r="F200" s="31"/>
      <c r="G200" s="31"/>
      <c r="H200" s="31"/>
      <c r="I200" s="31"/>
      <c r="J200" s="31"/>
    </row>
    <row r="201" spans="1:10" ht="15.5" x14ac:dyDescent="0.35">
      <c r="A201" s="32" t="s">
        <v>79</v>
      </c>
      <c r="B201" s="32"/>
      <c r="C201" s="32"/>
      <c r="D201" s="32"/>
      <c r="E201" s="32"/>
      <c r="F201" s="32"/>
      <c r="G201" s="32"/>
      <c r="H201" s="32"/>
      <c r="I201" s="32"/>
      <c r="J201" s="32"/>
    </row>
    <row r="202" spans="1:10" ht="15.5" x14ac:dyDescent="0.35">
      <c r="A202" s="24"/>
      <c r="B202" s="25"/>
      <c r="C202" s="25"/>
      <c r="D202" s="25"/>
      <c r="E202" s="25"/>
      <c r="F202" s="25"/>
      <c r="G202" s="25"/>
      <c r="H202" s="25"/>
      <c r="I202" s="25"/>
      <c r="J202" s="25"/>
    </row>
    <row r="203" spans="1:10" ht="15.5" x14ac:dyDescent="0.35">
      <c r="A203" s="24"/>
      <c r="B203" s="25"/>
      <c r="C203" s="25"/>
      <c r="D203" s="25"/>
      <c r="E203" s="25"/>
      <c r="F203" s="25"/>
      <c r="G203" s="25"/>
      <c r="H203" s="33" t="s">
        <v>38</v>
      </c>
      <c r="I203" s="33"/>
      <c r="J203" s="33"/>
    </row>
    <row r="204" spans="1:10" ht="15.5" x14ac:dyDescent="0.35">
      <c r="A204" s="24"/>
      <c r="B204" s="25"/>
      <c r="C204" s="25"/>
      <c r="D204" s="25"/>
      <c r="E204" s="25"/>
      <c r="F204" s="25"/>
      <c r="G204" s="25"/>
      <c r="H204" s="33" t="s">
        <v>39</v>
      </c>
      <c r="I204" s="33"/>
      <c r="J204" s="33"/>
    </row>
    <row r="205" spans="1:10" ht="15.5" x14ac:dyDescent="0.35">
      <c r="A205" s="20"/>
      <c r="B205" s="21"/>
      <c r="C205" s="21"/>
      <c r="D205" s="21"/>
      <c r="E205" s="21"/>
      <c r="F205" s="21"/>
      <c r="G205" s="21"/>
      <c r="H205" s="21"/>
      <c r="I205" s="21"/>
      <c r="J205" s="21"/>
    </row>
    <row r="206" spans="1:10" ht="15.5" x14ac:dyDescent="0.35">
      <c r="A206" s="20"/>
      <c r="B206" s="21"/>
      <c r="C206" s="21"/>
      <c r="D206" s="21"/>
      <c r="E206" s="21"/>
      <c r="F206" s="21"/>
      <c r="G206" s="21"/>
      <c r="H206" s="21"/>
      <c r="I206" s="21"/>
      <c r="J206" s="21"/>
    </row>
  </sheetData>
  <mergeCells count="25">
    <mergeCell ref="H203:J203"/>
    <mergeCell ref="H204:J204"/>
    <mergeCell ref="A14:J14"/>
    <mergeCell ref="A16:J16"/>
    <mergeCell ref="A17:J17"/>
    <mergeCell ref="A19:J19"/>
    <mergeCell ref="A28:J28"/>
    <mergeCell ref="A29:J29"/>
    <mergeCell ref="A201:J201"/>
    <mergeCell ref="A198:B198"/>
    <mergeCell ref="A5:B5"/>
    <mergeCell ref="A6:B6"/>
    <mergeCell ref="A7:B7"/>
    <mergeCell ref="A8:B8"/>
    <mergeCell ref="A200:J200"/>
    <mergeCell ref="A20:J20"/>
    <mergeCell ref="A21:J21"/>
    <mergeCell ref="A22:J22"/>
    <mergeCell ref="A23:J23"/>
    <mergeCell ref="A24:J24"/>
    <mergeCell ref="A25:J25"/>
    <mergeCell ref="A26:J26"/>
    <mergeCell ref="A10:B10"/>
    <mergeCell ref="A11:B11"/>
    <mergeCell ref="A12:B12"/>
  </mergeCells>
  <phoneticPr fontId="7" type="noConversion"/>
  <pageMargins left="0.7" right="0.7" top="0.75" bottom="0.75" header="0.3" footer="0.3"/>
  <pageSetup paperSize="9" scale="7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23E4-09DC-4BA7-BD68-9070EE4E82AE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Program građenja kom inf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Jan Pukljak</cp:lastModifiedBy>
  <cp:lastPrinted>2025-12-15T09:09:48Z</cp:lastPrinted>
  <dcterms:created xsi:type="dcterms:W3CDTF">2021-11-24T07:15:32Z</dcterms:created>
  <dcterms:modified xsi:type="dcterms:W3CDTF">2025-12-15T10:56:27Z</dcterms:modified>
</cp:coreProperties>
</file>