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jednicko\KOMUNALNO GOSPODARSTVO\PROGRAMI\Proračun za 2025\Izvršenje Programa\Prijedlozi Izvršenja Programa\"/>
    </mc:Choice>
  </mc:AlternateContent>
  <xr:revisionPtr revIDLastSave="0" documentId="13_ncr:1_{15EA135F-20E6-4588-B4D4-1C75F37D0C01}" xr6:coauthVersionLast="47" xr6:coauthVersionMax="47" xr10:uidLastSave="{00000000-0000-0000-0000-000000000000}"/>
  <bookViews>
    <workbookView xWindow="-120" yWindow="-120" windowWidth="38640" windowHeight="212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35" i="1"/>
  <c r="D71" i="1" s="1"/>
  <c r="D53" i="1"/>
  <c r="D59" i="1"/>
  <c r="D65" i="1"/>
  <c r="E42" i="1"/>
  <c r="D36" i="1"/>
  <c r="C36" i="1"/>
  <c r="D57" i="1"/>
  <c r="D54" i="1"/>
  <c r="D69" i="1"/>
  <c r="D66" i="1"/>
  <c r="D62" i="1"/>
  <c r="D60" i="1"/>
  <c r="D51" i="1"/>
  <c r="D50" i="1" s="1"/>
  <c r="D48" i="1"/>
  <c r="D45" i="1"/>
  <c r="D43" i="1"/>
  <c r="D33" i="1"/>
  <c r="D31" i="1"/>
  <c r="D29" i="1"/>
  <c r="D26" i="1"/>
  <c r="E27" i="1"/>
  <c r="E28" i="1"/>
  <c r="E30" i="1"/>
  <c r="E32" i="1"/>
  <c r="E34" i="1"/>
  <c r="E37" i="1"/>
  <c r="E38" i="1"/>
  <c r="E39" i="1"/>
  <c r="E40" i="1"/>
  <c r="E44" i="1"/>
  <c r="E46" i="1"/>
  <c r="E47" i="1"/>
  <c r="E49" i="1"/>
  <c r="E52" i="1"/>
  <c r="E55" i="1"/>
  <c r="E58" i="1"/>
  <c r="E61" i="1"/>
  <c r="E63" i="1"/>
  <c r="E64" i="1"/>
  <c r="E68" i="1"/>
  <c r="E70" i="1"/>
  <c r="C56" i="1"/>
  <c r="E56" i="1" s="1"/>
  <c r="C41" i="1"/>
  <c r="E41" i="1" s="1"/>
  <c r="C67" i="1" l="1"/>
  <c r="E67" i="1" s="1"/>
  <c r="E36" i="1" l="1"/>
  <c r="C48" i="1" l="1"/>
  <c r="E48" i="1" s="1"/>
  <c r="C66" i="1"/>
  <c r="E66" i="1" s="1"/>
  <c r="C62" i="1"/>
  <c r="E62" i="1" s="1"/>
  <c r="C54" i="1"/>
  <c r="E54" i="1" s="1"/>
  <c r="C45" i="1"/>
  <c r="E45" i="1" s="1"/>
  <c r="C33" i="1"/>
  <c r="E33" i="1" s="1"/>
  <c r="C31" i="1"/>
  <c r="E31" i="1" s="1"/>
  <c r="C29" i="1"/>
  <c r="E29" i="1" s="1"/>
  <c r="C26" i="1"/>
  <c r="C43" i="1"/>
  <c r="E43" i="1" s="1"/>
  <c r="E26" i="1" l="1"/>
  <c r="C25" i="1"/>
  <c r="E25" i="1" s="1"/>
  <c r="C35" i="1"/>
  <c r="E35" i="1" s="1"/>
  <c r="C57" i="1"/>
  <c r="C51" i="1"/>
  <c r="C60" i="1"/>
  <c r="C69" i="1"/>
  <c r="C50" i="1" l="1"/>
  <c r="E50" i="1" s="1"/>
  <c r="E51" i="1"/>
  <c r="C53" i="1"/>
  <c r="E53" i="1" s="1"/>
  <c r="E57" i="1"/>
  <c r="C65" i="1"/>
  <c r="E65" i="1" s="1"/>
  <c r="E69" i="1"/>
  <c r="C59" i="1"/>
  <c r="E59" i="1" s="1"/>
  <c r="E60" i="1"/>
  <c r="C71" i="1" l="1"/>
  <c r="E71" i="1" s="1"/>
</calcChain>
</file>

<file path=xl/sharedStrings.xml><?xml version="1.0" encoding="utf-8"?>
<sst xmlns="http://schemas.openxmlformats.org/spreadsheetml/2006/main" count="91" uniqueCount="80">
  <si>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</si>
  <si>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</si>
  <si>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</si>
  <si>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</si>
  <si>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</si>
  <si>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</si>
  <si>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</si>
  <si>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</si>
  <si>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</si>
  <si>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</si>
  <si>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</si>
  <si>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</si>
  <si>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</si>
  <si>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</si>
  <si>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nefinancijske imovine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</si>
  <si>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</si>
  <si>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</si>
  <si>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</si>
  <si>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</si>
  <si>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</si>
  <si>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</si>
  <si>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</si>
  <si>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</si>
  <si>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</si>
  <si>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</si>
  <si>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</si>
  <si>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</si>
  <si>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</si>
  <si>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</si>
  <si>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</si>
  <si>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</si>
  <si>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</si>
  <si>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</si>
  <si>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</si>
  <si>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</si>
  <si>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</si>
  <si>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</si>
  <si>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</si>
  <si>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</si>
  <si>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</si>
  <si>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</si>
  <si>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</si>
  <si>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</si>
  <si>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</si>
  <si>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PRIJEDLOG</t>
  </si>
  <si>
    <t>1.1.</t>
  </si>
  <si>
    <t>1.2.</t>
  </si>
  <si>
    <t>1.3.</t>
  </si>
  <si>
    <t>1.4.</t>
  </si>
  <si>
    <t>2.1.</t>
  </si>
  <si>
    <t>5.1.</t>
  </si>
  <si>
    <t>5.2.</t>
  </si>
  <si>
    <t>6.1.</t>
  </si>
  <si>
    <t>6.2.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</si>
  <si>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</si>
  <si>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</si>
  <si>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</si>
  <si>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</si>
  <si>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</si>
  <si>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</si>
  <si>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 mj. </t>
  </si>
  <si>
    <t xml:space="preserve"> - Državni proračun, komp.mj.</t>
  </si>
  <si>
    <t>4.1.</t>
  </si>
  <si>
    <t>4.2.</t>
  </si>
  <si>
    <t>2.4.</t>
  </si>
  <si>
    <t>3.1.</t>
  </si>
  <si>
    <t>održavanja komunalne infrastrukture u Gradu Zlataru za 2025. godinu</t>
  </si>
  <si>
    <t>KLASA: 363-01/24-01/29</t>
  </si>
  <si>
    <t>Obavljanje komunalnih poslova zimskog održavanja nerazvrstanih cesta</t>
  </si>
  <si>
    <t xml:space="preserve">Oprema - kamere </t>
  </si>
  <si>
    <t>Održavanje čistoće javnih površina</t>
  </si>
  <si>
    <t>Zlatar______________</t>
  </si>
  <si>
    <t>Na temelju članka 74. stavka 1.  Zakona o komunalnom gospodarstvu ("Narodne novine" broj 68/18, 110/18, 32/20, 145/24) i članka 27. Statuta Grada Zlatara („Službeni glasnik Krapinsko-zagorske županije“ broj 36A/13, 9/18, 9/20, 17A/21, 51/25), Gradsko vijeće Grada Zlatara na __. sjednici održanoj _______2026. godine, donijelo je</t>
  </si>
  <si>
    <t>Izvješće o izvršenju Programa</t>
  </si>
  <si>
    <t>Ovo Izvješće temelji se na Godišnjem izvještaju o izvršenju Proračuna Grada Zlatara za 2025. godinu i objavit će se u "Službenom glasniku Krapinsko-zagorske županije".</t>
  </si>
  <si>
    <t>IZVRŠENJE (EUR)</t>
  </si>
  <si>
    <t>INDEKS</t>
  </si>
  <si>
    <t>URBROJ: 2140-07-01-26-8</t>
  </si>
  <si>
    <t>U Programu održavanja komunalne infrastrukture u Gradu Zlataru za 2025. godinu ("Službeni glasnik Krapisnko-zagorske županije" broj 46/24, 44/25, 63/25) izvršen je u 2025. godini kako slijedi:</t>
  </si>
  <si>
    <t xml:space="preserve"> -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</si>
</sst>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/>
    <xf numFmtId="10" fontId="2" fillId="0" borderId="1" xfId="0" applyNumberFormat="1" applyFont="1" applyBorder="1"/>
    <xf numFmtId="10" fontId="2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81"/>
  <sheetViews>
    <sheetView tabSelected="1" topLeftCell="A26" workbookViewId="0">
      <selection activeCell="C64" sqref="C64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11.85546875" style="1" customWidth="1"/>
    <col min="5" max="5" width="10.140625" bestFit="1" customWidth="1"/>
    <col min="8" max="9" width="10.140625" bestFit="1" customWidth="1"/>
  </cols>
  <sheetData>
    <row r="1" spans="1:5" x14ac:dyDescent="0.25">
      <c r="B1" t="s">
        <v>29</v>
      </c>
      <c r="C1" s="29" t="s">
        <v>44</v>
      </c>
      <c r="D1" s="29"/>
    </row>
    <row r="6" spans="1:5" x14ac:dyDescent="0.25">
      <c r="A6" s="2" t="s">
        <v>30</v>
      </c>
    </row>
    <row r="7" spans="1:5" x14ac:dyDescent="0.25">
      <c r="A7" s="2" t="s">
        <v>31</v>
      </c>
    </row>
    <row r="8" spans="1:5" x14ac:dyDescent="0.25">
      <c r="A8" s="2" t="s">
        <v>32</v>
      </c>
    </row>
    <row r="9" spans="1:5" x14ac:dyDescent="0.25">
      <c r="A9" s="2" t="s">
        <v>33</v>
      </c>
    </row>
    <row r="11" spans="1:5" x14ac:dyDescent="0.25">
      <c r="A11" s="32" t="s">
        <v>67</v>
      </c>
      <c r="B11" s="32"/>
    </row>
    <row r="12" spans="1:5" x14ac:dyDescent="0.25">
      <c r="A12" s="32" t="s">
        <v>77</v>
      </c>
      <c r="B12" s="32"/>
    </row>
    <row r="13" spans="1:5" x14ac:dyDescent="0.25">
      <c r="A13" s="32" t="s">
        <v>71</v>
      </c>
      <c r="B13" s="32"/>
    </row>
    <row r="15" spans="1:5" ht="51.75" customHeight="1" x14ac:dyDescent="0.25">
      <c r="A15" s="33" t="s">
        <v>72</v>
      </c>
      <c r="B15" s="33"/>
      <c r="C15" s="33"/>
      <c r="D15" s="33"/>
      <c r="E15" s="33"/>
    </row>
    <row r="16" spans="1:5" x14ac:dyDescent="0.25">
      <c r="B16" s="7"/>
    </row>
    <row r="17" spans="1:9" x14ac:dyDescent="0.25">
      <c r="A17" s="28" t="s">
        <v>73</v>
      </c>
      <c r="B17" s="28"/>
      <c r="C17" s="28"/>
      <c r="D17" s="28"/>
      <c r="E17" s="28"/>
    </row>
    <row r="18" spans="1:9" x14ac:dyDescent="0.25">
      <c r="A18" s="28" t="s">
        <v>66</v>
      </c>
      <c r="B18" s="28"/>
      <c r="C18" s="28"/>
      <c r="D18" s="28"/>
      <c r="E18" s="28"/>
    </row>
    <row r="20" spans="1:9" x14ac:dyDescent="0.25">
      <c r="A20" s="29" t="s">
        <v>34</v>
      </c>
      <c r="B20" s="29"/>
      <c r="C20" s="29"/>
      <c r="D20" s="29"/>
      <c r="E20" s="29"/>
    </row>
    <row r="21" spans="1:9" ht="8.4499999999999993" customHeight="1" x14ac:dyDescent="0.25">
      <c r="A21" s="30"/>
      <c r="B21" s="30"/>
      <c r="C21" s="30"/>
      <c r="D21" s="30"/>
    </row>
    <row r="22" spans="1:9" ht="48.6" customHeight="1" x14ac:dyDescent="0.25">
      <c r="A22" s="30" t="s">
        <v>78</v>
      </c>
      <c r="B22" s="30"/>
      <c r="C22" s="30"/>
      <c r="D22" s="30"/>
      <c r="E22" s="30"/>
    </row>
    <row r="24" spans="1:9" ht="48.75" customHeight="1" x14ac:dyDescent="0.25">
      <c r="A24" s="6" t="s">
        <v>21</v>
      </c>
      <c r="B24" s="4" t="s">
        <v>4</v>
      </c>
      <c r="C24" s="5" t="s">
        <v>39</v>
      </c>
      <c r="D24" s="25" t="s">
        <v>75</v>
      </c>
      <c r="E24" s="21" t="s">
        <v>76</v>
      </c>
    </row>
    <row r="25" spans="1:9" s="12" customFormat="1" x14ac:dyDescent="0.25">
      <c r="A25" s="14" t="s">
        <v>22</v>
      </c>
      <c r="B25" s="14" t="s">
        <v>3</v>
      </c>
      <c r="C25" s="15">
        <f>C26+C29+C31+C33</f>
        <v>104982</v>
      </c>
      <c r="D25" s="15">
        <f>D26+D29+D31+D33</f>
        <v>93553.62</v>
      </c>
      <c r="E25" s="22">
        <f>D25/C25*1</f>
        <v>0.89113962393553181</v>
      </c>
    </row>
    <row r="26" spans="1:9" s="12" customFormat="1" x14ac:dyDescent="0.25">
      <c r="A26" s="10" t="s">
        <v>45</v>
      </c>
      <c r="B26" s="16" t="s">
        <v>6</v>
      </c>
      <c r="C26" s="11">
        <f>SUM(C27:C28)</f>
        <v>42572</v>
      </c>
      <c r="D26" s="11">
        <f>SUM(D27:D28)</f>
        <v>42945</v>
      </c>
      <c r="E26" s="23">
        <f t="shared" ref="E26:E71" si="0">D26/C26*1</f>
        <v>1.0087616273607065</v>
      </c>
    </row>
    <row r="27" spans="1:9" s="12" customFormat="1" x14ac:dyDescent="0.25">
      <c r="A27" s="10"/>
      <c r="B27" s="13" t="s">
        <v>41</v>
      </c>
      <c r="C27" s="3">
        <v>38590</v>
      </c>
      <c r="D27" s="3">
        <v>42945</v>
      </c>
      <c r="E27" s="23">
        <f t="shared" si="0"/>
        <v>1.1128530707437161</v>
      </c>
    </row>
    <row r="28" spans="1:9" s="12" customFormat="1" x14ac:dyDescent="0.25">
      <c r="A28" s="10"/>
      <c r="B28" s="13" t="s">
        <v>9</v>
      </c>
      <c r="C28" s="3">
        <v>3982</v>
      </c>
      <c r="D28" s="3">
        <v>0</v>
      </c>
      <c r="E28" s="23">
        <f t="shared" si="0"/>
        <v>0</v>
      </c>
    </row>
    <row r="29" spans="1:9" s="17" customFormat="1" x14ac:dyDescent="0.25">
      <c r="A29" s="10" t="s">
        <v>46</v>
      </c>
      <c r="B29" s="10" t="s">
        <v>68</v>
      </c>
      <c r="C29" s="11">
        <f>SUM(C30)</f>
        <v>24885</v>
      </c>
      <c r="D29" s="11">
        <f>SUM(D30)</f>
        <v>6339.92</v>
      </c>
      <c r="E29" s="23">
        <f t="shared" si="0"/>
        <v>0.25476873618645773</v>
      </c>
    </row>
    <row r="30" spans="1:9" s="12" customFormat="1" x14ac:dyDescent="0.25">
      <c r="A30" s="10"/>
      <c r="B30" s="13" t="s">
        <v>5</v>
      </c>
      <c r="C30" s="3">
        <v>24885</v>
      </c>
      <c r="D30" s="3">
        <v>6339.92</v>
      </c>
      <c r="E30" s="23">
        <f t="shared" si="0"/>
        <v>0.25476873618645773</v>
      </c>
    </row>
    <row r="31" spans="1:9" s="17" customFormat="1" x14ac:dyDescent="0.25">
      <c r="A31" s="10" t="s">
        <v>47</v>
      </c>
      <c r="B31" s="10" t="s">
        <v>7</v>
      </c>
      <c r="C31" s="11">
        <f>SUM(C32)</f>
        <v>17525</v>
      </c>
      <c r="D31" s="11">
        <f>SUM(D32)</f>
        <v>19968.7</v>
      </c>
      <c r="E31" s="23">
        <f t="shared" si="0"/>
        <v>1.1394407988587731</v>
      </c>
      <c r="I31" s="18"/>
    </row>
    <row r="32" spans="1:9" s="12" customFormat="1" x14ac:dyDescent="0.25">
      <c r="A32" s="10"/>
      <c r="B32" s="13" t="s">
        <v>5</v>
      </c>
      <c r="C32" s="3">
        <v>17525</v>
      </c>
      <c r="D32" s="3">
        <v>19968.7</v>
      </c>
      <c r="E32" s="23">
        <f t="shared" si="0"/>
        <v>1.1394407988587731</v>
      </c>
      <c r="F32" s="19"/>
    </row>
    <row r="33" spans="1:5" s="17" customFormat="1" x14ac:dyDescent="0.25">
      <c r="A33" s="10" t="s">
        <v>48</v>
      </c>
      <c r="B33" s="10" t="s">
        <v>8</v>
      </c>
      <c r="C33" s="11">
        <f>SUM(C34)</f>
        <v>20000</v>
      </c>
      <c r="D33" s="11">
        <f>SUM(D34)</f>
        <v>24300</v>
      </c>
      <c r="E33" s="23">
        <f t="shared" si="0"/>
        <v>1.2150000000000001</v>
      </c>
    </row>
    <row r="34" spans="1:5" s="17" customFormat="1" x14ac:dyDescent="0.25">
      <c r="A34" s="10"/>
      <c r="B34" s="13" t="s">
        <v>5</v>
      </c>
      <c r="C34" s="3">
        <v>20000</v>
      </c>
      <c r="D34" s="11">
        <v>24300</v>
      </c>
      <c r="E34" s="23">
        <f t="shared" si="0"/>
        <v>1.2150000000000001</v>
      </c>
    </row>
    <row r="35" spans="1:5" s="12" customFormat="1" x14ac:dyDescent="0.25">
      <c r="A35" s="14" t="s">
        <v>23</v>
      </c>
      <c r="B35" s="14" t="s">
        <v>54</v>
      </c>
      <c r="C35" s="15">
        <f>C36+C43+C45+C48</f>
        <v>111318.44</v>
      </c>
      <c r="D35" s="15">
        <f>D36+D43+D45+D48</f>
        <v>65594.03</v>
      </c>
      <c r="E35" s="22">
        <f t="shared" si="0"/>
        <v>0.58924675911735735</v>
      </c>
    </row>
    <row r="36" spans="1:5" s="12" customFormat="1" x14ac:dyDescent="0.25">
      <c r="A36" s="10" t="s">
        <v>49</v>
      </c>
      <c r="B36" s="10" t="s">
        <v>59</v>
      </c>
      <c r="C36" s="11">
        <f>SUM(C37:C42)</f>
        <v>28129.75</v>
      </c>
      <c r="D36" s="11">
        <f>SUM(D37:D42)</f>
        <v>45853.270000000004</v>
      </c>
      <c r="E36" s="23">
        <f t="shared" si="0"/>
        <v>1.6300631893280249</v>
      </c>
    </row>
    <row r="37" spans="1:5" s="12" customFormat="1" x14ac:dyDescent="0.25">
      <c r="A37" s="13"/>
      <c r="B37" s="13" t="s">
        <v>15</v>
      </c>
      <c r="C37" s="3">
        <v>2400</v>
      </c>
      <c r="D37" s="3">
        <v>641.62</v>
      </c>
      <c r="E37" s="23">
        <f t="shared" si="0"/>
        <v>0.26734166666666664</v>
      </c>
    </row>
    <row r="38" spans="1:5" s="12" customFormat="1" x14ac:dyDescent="0.25">
      <c r="A38" s="13"/>
      <c r="B38" s="13" t="s">
        <v>42</v>
      </c>
      <c r="C38" s="3">
        <v>1000</v>
      </c>
      <c r="D38" s="3">
        <v>0</v>
      </c>
      <c r="E38" s="23">
        <f t="shared" si="0"/>
        <v>0</v>
      </c>
    </row>
    <row r="39" spans="1:5" s="12" customFormat="1" x14ac:dyDescent="0.25">
      <c r="A39" s="13"/>
      <c r="B39" s="13" t="s">
        <v>43</v>
      </c>
      <c r="C39" s="3">
        <v>1000</v>
      </c>
      <c r="D39" s="3">
        <v>0</v>
      </c>
      <c r="E39" s="23">
        <f t="shared" si="0"/>
        <v>0</v>
      </c>
    </row>
    <row r="40" spans="1:5" s="12" customFormat="1" x14ac:dyDescent="0.25">
      <c r="A40" s="13"/>
      <c r="B40" s="13" t="s">
        <v>5</v>
      </c>
      <c r="C40" s="3">
        <v>10000</v>
      </c>
      <c r="D40" s="3">
        <v>35000</v>
      </c>
      <c r="E40" s="23">
        <f t="shared" si="0"/>
        <v>3.5</v>
      </c>
    </row>
    <row r="41" spans="1:5" s="12" customFormat="1" x14ac:dyDescent="0.25">
      <c r="A41" s="13"/>
      <c r="B41" s="13" t="s">
        <v>57</v>
      </c>
      <c r="C41" s="3">
        <f>500+3646</f>
        <v>4146</v>
      </c>
      <c r="D41" s="3">
        <v>0</v>
      </c>
      <c r="E41" s="23">
        <f t="shared" si="0"/>
        <v>0</v>
      </c>
    </row>
    <row r="42" spans="1:5" s="12" customFormat="1" x14ac:dyDescent="0.25">
      <c r="A42" s="13"/>
      <c r="B42" s="13" t="s">
        <v>79</v>
      </c>
      <c r="C42" s="3">
        <v>9583.75</v>
      </c>
      <c r="D42" s="3">
        <v>10211.65</v>
      </c>
      <c r="E42" s="23">
        <f t="shared" si="0"/>
        <v>1.0655171514281987</v>
      </c>
    </row>
    <row r="43" spans="1:5" s="12" customFormat="1" x14ac:dyDescent="0.25">
      <c r="A43" s="10" t="s">
        <v>55</v>
      </c>
      <c r="B43" s="10" t="s">
        <v>70</v>
      </c>
      <c r="C43" s="11">
        <f>SUM(C44)</f>
        <v>60000</v>
      </c>
      <c r="D43" s="11">
        <f>SUM(D44)</f>
        <v>0</v>
      </c>
      <c r="E43" s="23">
        <f t="shared" si="0"/>
        <v>0</v>
      </c>
    </row>
    <row r="44" spans="1:5" s="12" customFormat="1" x14ac:dyDescent="0.25">
      <c r="A44" s="13"/>
      <c r="B44" s="13" t="s">
        <v>57</v>
      </c>
      <c r="C44" s="3">
        <v>60000</v>
      </c>
      <c r="D44" s="3">
        <v>0</v>
      </c>
      <c r="E44" s="23">
        <f t="shared" si="0"/>
        <v>0</v>
      </c>
    </row>
    <row r="45" spans="1:5" s="12" customFormat="1" x14ac:dyDescent="0.25">
      <c r="A45" s="10" t="s">
        <v>56</v>
      </c>
      <c r="B45" s="10" t="s">
        <v>58</v>
      </c>
      <c r="C45" s="11">
        <f>SUM(C46:C47)</f>
        <v>20170</v>
      </c>
      <c r="D45" s="11">
        <f>SUM(D46:D47)</f>
        <v>16722.07</v>
      </c>
      <c r="E45" s="23">
        <f t="shared" si="0"/>
        <v>0.82905651958353987</v>
      </c>
    </row>
    <row r="46" spans="1:5" s="12" customFormat="1" x14ac:dyDescent="0.25">
      <c r="A46" s="13"/>
      <c r="B46" s="13" t="s">
        <v>14</v>
      </c>
      <c r="C46" s="3">
        <v>12000</v>
      </c>
      <c r="D46" s="3">
        <v>11349.19</v>
      </c>
      <c r="E46" s="23">
        <f t="shared" si="0"/>
        <v>0.94576583333333342</v>
      </c>
    </row>
    <row r="47" spans="1:5" s="12" customFormat="1" x14ac:dyDescent="0.25">
      <c r="A47" s="13"/>
      <c r="B47" s="13" t="s">
        <v>20</v>
      </c>
      <c r="C47" s="3">
        <v>8170</v>
      </c>
      <c r="D47" s="3">
        <v>5372.88</v>
      </c>
      <c r="E47" s="23">
        <f t="shared" si="0"/>
        <v>0.65763525091799269</v>
      </c>
    </row>
    <row r="48" spans="1:5" s="12" customFormat="1" x14ac:dyDescent="0.25">
      <c r="A48" s="10" t="s">
        <v>64</v>
      </c>
      <c r="B48" s="10" t="s">
        <v>69</v>
      </c>
      <c r="C48" s="11">
        <f>SUM(C49:C49)</f>
        <v>3018.69</v>
      </c>
      <c r="D48" s="11">
        <f>SUM(D49:D49)</f>
        <v>3018.69</v>
      </c>
      <c r="E48" s="23">
        <f t="shared" si="0"/>
        <v>1</v>
      </c>
    </row>
    <row r="49" spans="1:5" s="12" customFormat="1" x14ac:dyDescent="0.25">
      <c r="A49" s="13"/>
      <c r="B49" s="13" t="s">
        <v>15</v>
      </c>
      <c r="C49" s="3">
        <v>3018.69</v>
      </c>
      <c r="D49" s="3">
        <v>3018.69</v>
      </c>
      <c r="E49" s="23">
        <f t="shared" si="0"/>
        <v>1</v>
      </c>
    </row>
    <row r="50" spans="1:5" s="12" customFormat="1" x14ac:dyDescent="0.25">
      <c r="A50" s="14" t="s">
        <v>26</v>
      </c>
      <c r="B50" s="14" t="s">
        <v>0</v>
      </c>
      <c r="C50" s="15">
        <f>C51</f>
        <v>230000</v>
      </c>
      <c r="D50" s="15">
        <f>D51</f>
        <v>185251.76</v>
      </c>
      <c r="E50" s="22">
        <f t="shared" si="0"/>
        <v>0.80544243478260868</v>
      </c>
    </row>
    <row r="51" spans="1:5" s="12" customFormat="1" x14ac:dyDescent="0.25">
      <c r="A51" s="10" t="s">
        <v>65</v>
      </c>
      <c r="B51" s="10" t="s">
        <v>40</v>
      </c>
      <c r="C51" s="11">
        <f>C52</f>
        <v>230000</v>
      </c>
      <c r="D51" s="11">
        <f>D52</f>
        <v>185251.76</v>
      </c>
      <c r="E51" s="23">
        <f t="shared" si="0"/>
        <v>0.80544243478260868</v>
      </c>
    </row>
    <row r="52" spans="1:5" s="12" customFormat="1" x14ac:dyDescent="0.25">
      <c r="A52" s="13"/>
      <c r="B52" s="13" t="s">
        <v>57</v>
      </c>
      <c r="C52" s="3">
        <v>230000</v>
      </c>
      <c r="D52" s="3">
        <v>185251.76</v>
      </c>
      <c r="E52" s="23">
        <f t="shared" si="0"/>
        <v>0.80544243478260868</v>
      </c>
    </row>
    <row r="53" spans="1:5" s="12" customFormat="1" x14ac:dyDescent="0.25">
      <c r="A53" s="14" t="s">
        <v>24</v>
      </c>
      <c r="B53" s="14" t="s">
        <v>38</v>
      </c>
      <c r="C53" s="15">
        <f>C54+C57</f>
        <v>36136.6</v>
      </c>
      <c r="D53" s="15">
        <f>D54+D57</f>
        <v>28512.9</v>
      </c>
      <c r="E53" s="22">
        <f t="shared" si="0"/>
        <v>0.78903106545718193</v>
      </c>
    </row>
    <row r="54" spans="1:5" s="12" customFormat="1" x14ac:dyDescent="0.25">
      <c r="A54" s="10" t="s">
        <v>62</v>
      </c>
      <c r="B54" s="10" t="s">
        <v>18</v>
      </c>
      <c r="C54" s="11">
        <f>SUM(C55:C56)</f>
        <v>25751</v>
      </c>
      <c r="D54" s="3">
        <f>D55+D56</f>
        <v>18127.3</v>
      </c>
      <c r="E54" s="23">
        <f t="shared" si="0"/>
        <v>0.70394547784552053</v>
      </c>
    </row>
    <row r="55" spans="1:5" s="12" customFormat="1" x14ac:dyDescent="0.25">
      <c r="A55" s="10"/>
      <c r="B55" s="13" t="s">
        <v>60</v>
      </c>
      <c r="C55" s="3">
        <v>24291</v>
      </c>
      <c r="D55" s="3">
        <v>17497.3</v>
      </c>
      <c r="E55" s="23">
        <f t="shared" si="0"/>
        <v>0.72032028323247288</v>
      </c>
    </row>
    <row r="56" spans="1:5" s="12" customFormat="1" x14ac:dyDescent="0.25">
      <c r="A56" s="13"/>
      <c r="B56" s="13" t="s">
        <v>20</v>
      </c>
      <c r="C56" s="3">
        <f>796+664</f>
        <v>1460</v>
      </c>
      <c r="D56" s="3">
        <v>630</v>
      </c>
      <c r="E56" s="23">
        <f t="shared" si="0"/>
        <v>0.4315068493150685</v>
      </c>
    </row>
    <row r="57" spans="1:5" s="12" customFormat="1" x14ac:dyDescent="0.25">
      <c r="A57" s="10" t="s">
        <v>63</v>
      </c>
      <c r="B57" s="10" t="s">
        <v>28</v>
      </c>
      <c r="C57" s="11">
        <f>C58</f>
        <v>10385.6</v>
      </c>
      <c r="D57" s="3">
        <f>D58</f>
        <v>10385.6</v>
      </c>
      <c r="E57" s="23">
        <f t="shared" si="0"/>
        <v>1</v>
      </c>
    </row>
    <row r="58" spans="1:5" s="12" customFormat="1" x14ac:dyDescent="0.25">
      <c r="A58" s="13"/>
      <c r="B58" s="13" t="s">
        <v>16</v>
      </c>
      <c r="C58" s="3">
        <v>10385.6</v>
      </c>
      <c r="D58" s="3">
        <v>10385.6</v>
      </c>
      <c r="E58" s="23">
        <f t="shared" si="0"/>
        <v>1</v>
      </c>
    </row>
    <row r="59" spans="1:5" s="12" customFormat="1" x14ac:dyDescent="0.25">
      <c r="A59" s="14" t="s">
        <v>25</v>
      </c>
      <c r="B59" s="14" t="s">
        <v>2</v>
      </c>
      <c r="C59" s="15">
        <f>C60+C62</f>
        <v>93830</v>
      </c>
      <c r="D59" s="15">
        <f>D60+D62</f>
        <v>67703.31</v>
      </c>
      <c r="E59" s="22">
        <f t="shared" si="0"/>
        <v>0.72155291484599804</v>
      </c>
    </row>
    <row r="60" spans="1:5" s="12" customFormat="1" x14ac:dyDescent="0.25">
      <c r="A60" s="10" t="s">
        <v>50</v>
      </c>
      <c r="B60" s="10" t="s">
        <v>19</v>
      </c>
      <c r="C60" s="11">
        <f>C61</f>
        <v>50000</v>
      </c>
      <c r="D60" s="11">
        <f>D61</f>
        <v>42282.77</v>
      </c>
      <c r="E60" s="23">
        <f t="shared" si="0"/>
        <v>0.84565539999999995</v>
      </c>
    </row>
    <row r="61" spans="1:5" s="12" customFormat="1" x14ac:dyDescent="0.25">
      <c r="A61" s="13"/>
      <c r="B61" s="13" t="s">
        <v>41</v>
      </c>
      <c r="C61" s="3">
        <v>50000</v>
      </c>
      <c r="D61" s="3">
        <v>42282.77</v>
      </c>
      <c r="E61" s="23">
        <f t="shared" si="0"/>
        <v>0.84565539999999995</v>
      </c>
    </row>
    <row r="62" spans="1:5" s="12" customFormat="1" x14ac:dyDescent="0.25">
      <c r="A62" s="10" t="s">
        <v>51</v>
      </c>
      <c r="B62" s="10" t="s">
        <v>10</v>
      </c>
      <c r="C62" s="11">
        <f>SUM(C63:C64)</f>
        <v>43830</v>
      </c>
      <c r="D62" s="11">
        <f>SUM(D63:D64)</f>
        <v>25420.54</v>
      </c>
      <c r="E62" s="23">
        <f>D62/C62*1</f>
        <v>0.57998037873602559</v>
      </c>
    </row>
    <row r="63" spans="1:5" s="12" customFormat="1" x14ac:dyDescent="0.25">
      <c r="A63" s="10"/>
      <c r="B63" s="13" t="s">
        <v>41</v>
      </c>
      <c r="C63" s="3">
        <v>28830</v>
      </c>
      <c r="D63" s="3">
        <v>0</v>
      </c>
      <c r="E63" s="23">
        <f t="shared" si="0"/>
        <v>0</v>
      </c>
    </row>
    <row r="64" spans="1:5" s="12" customFormat="1" x14ac:dyDescent="0.25">
      <c r="A64" s="13"/>
      <c r="B64" s="13" t="s">
        <v>61</v>
      </c>
      <c r="C64" s="3">
        <v>15000</v>
      </c>
      <c r="D64" s="3">
        <v>25420.54</v>
      </c>
      <c r="E64" s="23">
        <f t="shared" si="0"/>
        <v>1.6947026666666667</v>
      </c>
    </row>
    <row r="65" spans="1:5" s="12" customFormat="1" x14ac:dyDescent="0.25">
      <c r="A65" s="14" t="s">
        <v>27</v>
      </c>
      <c r="B65" s="14" t="s">
        <v>1</v>
      </c>
      <c r="C65" s="15">
        <f>C66+C69</f>
        <v>95239</v>
      </c>
      <c r="D65" s="15">
        <f>D66+D69</f>
        <v>95359.15</v>
      </c>
      <c r="E65" s="22">
        <f t="shared" si="0"/>
        <v>1.0012615630151513</v>
      </c>
    </row>
    <row r="66" spans="1:5" s="12" customFormat="1" x14ac:dyDescent="0.25">
      <c r="A66" s="10" t="s">
        <v>52</v>
      </c>
      <c r="B66" s="10" t="s">
        <v>11</v>
      </c>
      <c r="C66" s="11">
        <f>SUM(C67:C68)</f>
        <v>89853</v>
      </c>
      <c r="D66" s="11">
        <f>SUM(D67:D68)</f>
        <v>89973.15</v>
      </c>
      <c r="E66" s="23">
        <f t="shared" si="0"/>
        <v>1.00133718406731</v>
      </c>
    </row>
    <row r="67" spans="1:5" s="12" customFormat="1" x14ac:dyDescent="0.25">
      <c r="A67" s="10"/>
      <c r="B67" s="13" t="s">
        <v>12</v>
      </c>
      <c r="C67" s="3">
        <f>3208+82000+1991</f>
        <v>87199</v>
      </c>
      <c r="D67" s="3">
        <v>89973.15</v>
      </c>
      <c r="E67" s="23">
        <f t="shared" si="0"/>
        <v>1.0318140116285737</v>
      </c>
    </row>
    <row r="68" spans="1:5" s="12" customFormat="1" x14ac:dyDescent="0.25">
      <c r="A68" s="10"/>
      <c r="B68" s="13" t="s">
        <v>61</v>
      </c>
      <c r="C68" s="3">
        <v>2654</v>
      </c>
      <c r="D68" s="3">
        <v>0</v>
      </c>
      <c r="E68" s="23">
        <f t="shared" si="0"/>
        <v>0</v>
      </c>
    </row>
    <row r="69" spans="1:5" s="12" customFormat="1" x14ac:dyDescent="0.25">
      <c r="A69" s="10" t="s">
        <v>53</v>
      </c>
      <c r="B69" s="10" t="s">
        <v>13</v>
      </c>
      <c r="C69" s="11">
        <f>C70</f>
        <v>5386</v>
      </c>
      <c r="D69" s="11">
        <f>D70</f>
        <v>5386</v>
      </c>
      <c r="E69" s="23">
        <f t="shared" si="0"/>
        <v>1</v>
      </c>
    </row>
    <row r="70" spans="1:5" s="12" customFormat="1" x14ac:dyDescent="0.25">
      <c r="A70" s="10"/>
      <c r="B70" s="13" t="s">
        <v>12</v>
      </c>
      <c r="C70" s="3">
        <v>5386</v>
      </c>
      <c r="D70" s="3">
        <v>5386</v>
      </c>
      <c r="E70" s="23">
        <f t="shared" si="0"/>
        <v>1</v>
      </c>
    </row>
    <row r="71" spans="1:5" x14ac:dyDescent="0.25">
      <c r="A71" s="31" t="s">
        <v>17</v>
      </c>
      <c r="B71" s="31"/>
      <c r="C71" s="20">
        <f>C25+C35+C50+C53+C59+C65</f>
        <v>671506.04</v>
      </c>
      <c r="D71" s="20">
        <f>D25+D35+D50+D53+D59+D65</f>
        <v>535974.77</v>
      </c>
      <c r="E71" s="24">
        <f t="shared" si="0"/>
        <v>0.79816820411622802</v>
      </c>
    </row>
    <row r="72" spans="1:5" ht="27.75" customHeight="1" x14ac:dyDescent="0.25">
      <c r="C72" s="1"/>
    </row>
    <row r="73" spans="1:5" x14ac:dyDescent="0.25">
      <c r="A73" s="27" t="s">
        <v>35</v>
      </c>
      <c r="B73" s="27"/>
      <c r="C73" s="27"/>
      <c r="D73" s="27"/>
      <c r="E73" s="27"/>
    </row>
    <row r="74" spans="1:5" ht="34.5" customHeight="1" x14ac:dyDescent="0.25">
      <c r="A74" s="30" t="s">
        <v>74</v>
      </c>
      <c r="B74" s="30"/>
      <c r="C74" s="30"/>
      <c r="D74" s="30"/>
      <c r="E74" s="30"/>
    </row>
    <row r="75" spans="1:5" x14ac:dyDescent="0.25">
      <c r="A75" s="8"/>
      <c r="B75" s="8"/>
      <c r="C75" s="8"/>
      <c r="D75" s="26"/>
    </row>
    <row r="76" spans="1:5" x14ac:dyDescent="0.25">
      <c r="A76" s="9"/>
      <c r="C76" s="1"/>
    </row>
    <row r="77" spans="1:5" x14ac:dyDescent="0.25">
      <c r="A77" s="9"/>
      <c r="B77" s="9"/>
      <c r="C77" s="27" t="s">
        <v>36</v>
      </c>
      <c r="D77" s="27"/>
      <c r="E77" s="27"/>
    </row>
    <row r="78" spans="1:5" x14ac:dyDescent="0.25">
      <c r="A78" s="9"/>
      <c r="B78" s="9"/>
      <c r="C78" s="27" t="s">
        <v>37</v>
      </c>
      <c r="D78" s="27"/>
      <c r="E78" s="27"/>
    </row>
    <row r="79" spans="1:5" x14ac:dyDescent="0.25">
      <c r="C79" s="1"/>
    </row>
    <row r="80" spans="1:5" x14ac:dyDescent="0.25">
      <c r="C80" s="1"/>
    </row>
    <row r="81" spans="3:3" x14ac:dyDescent="0.25">
      <c r="C81" s="1"/>
    </row>
  </sheetData>
  <mergeCells count="15">
    <mergeCell ref="C1:D1"/>
    <mergeCell ref="A71:B71"/>
    <mergeCell ref="A11:B11"/>
    <mergeCell ref="A12:B12"/>
    <mergeCell ref="A13:B13"/>
    <mergeCell ref="A21:D21"/>
    <mergeCell ref="A15:E15"/>
    <mergeCell ref="A22:E22"/>
    <mergeCell ref="C77:E77"/>
    <mergeCell ref="C78:E78"/>
    <mergeCell ref="A17:E17"/>
    <mergeCell ref="A18:E18"/>
    <mergeCell ref="A20:E20"/>
    <mergeCell ref="A74:E74"/>
    <mergeCell ref="A73:E73"/>
  </mergeCells>
  <pageMargins left="0.7" right="0.7" top="0.75" bottom="0.75" header="0.3" footer="0.3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2026-05-15T10:31:16Z</cp:lastPrinted>
  <dcterms:created xsi:type="dcterms:W3CDTF">2021-11-30T08:23:44Z</dcterms:created>
  <dcterms:modified xsi:type="dcterms:W3CDTF">2026-05-15T10:31:18Z</dcterms:modified>
</cp:coreProperties>
</file>